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risvanwormer/Documents/Alteco/Monthly Reports/"/>
    </mc:Choice>
  </mc:AlternateContent>
  <xr:revisionPtr revIDLastSave="0" documentId="13_ncr:1_{FA9CA2FA-E3D4-294D-BBFC-FBE6D7DAADA1}" xr6:coauthVersionLast="47" xr6:coauthVersionMax="47" xr10:uidLastSave="{00000000-0000-0000-0000-000000000000}"/>
  <bookViews>
    <workbookView xWindow="34420" yWindow="720" windowWidth="10240" windowHeight="16560" tabRatio="848" firstSheet="3" activeTab="7" xr2:uid="{00000000-000D-0000-FFFF-FFFF00000000}"/>
  </bookViews>
  <sheets>
    <sheet name="Alert" sheetId="22" state="hidden" r:id="rId1"/>
    <sheet name="January" sheetId="5" r:id="rId2"/>
    <sheet name="February" sheetId="23" r:id="rId3"/>
    <sheet name="March" sheetId="24" r:id="rId4"/>
    <sheet name="April" sheetId="25" r:id="rId5"/>
    <sheet name="May" sheetId="26" r:id="rId6"/>
    <sheet name="June" sheetId="27" r:id="rId7"/>
    <sheet name="July" sheetId="28" r:id="rId8"/>
    <sheet name="Sheet2" sheetId="2" state="hidden" r:id="rId9"/>
    <sheet name="Sheet3" sheetId="3" state="hidden" r:id="rId10"/>
  </sheets>
  <definedNames>
    <definedName name="_xlnm.Print_Titles" localSheetId="1">January!$B:$E,January!$1:$2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28" l="1"/>
  <c r="H11" i="28"/>
  <c r="F14" i="28"/>
  <c r="F15" i="28"/>
  <c r="F16" i="28"/>
  <c r="F37" i="28"/>
  <c r="H40" i="28"/>
  <c r="H14" i="28"/>
  <c r="H15" i="28"/>
  <c r="H16" i="28"/>
  <c r="H22" i="28"/>
  <c r="H24" i="28"/>
  <c r="H36" i="28"/>
  <c r="H37" i="28"/>
  <c r="F36" i="28"/>
  <c r="H35" i="28"/>
  <c r="H40" i="27"/>
  <c r="F14" i="27"/>
  <c r="F15" i="27"/>
  <c r="F16" i="27"/>
  <c r="F35" i="27"/>
  <c r="F37" i="27"/>
  <c r="H14" i="27"/>
  <c r="H15" i="27"/>
  <c r="H16" i="27"/>
  <c r="H22" i="27"/>
  <c r="H24" i="27"/>
  <c r="H36" i="27"/>
  <c r="H37" i="27"/>
  <c r="F36" i="27"/>
  <c r="H35" i="27"/>
  <c r="F14" i="26"/>
  <c r="F15" i="26"/>
  <c r="F16" i="26"/>
  <c r="F34" i="26"/>
  <c r="F36" i="26"/>
  <c r="H39" i="26"/>
  <c r="H14" i="26"/>
  <c r="H15" i="26"/>
  <c r="H16" i="26"/>
  <c r="H21" i="26"/>
  <c r="H23" i="26"/>
  <c r="H35" i="26"/>
  <c r="H36" i="26"/>
  <c r="F35" i="26"/>
  <c r="H34" i="26"/>
  <c r="H39" i="25"/>
  <c r="F33" i="25"/>
  <c r="F14" i="25"/>
  <c r="F15" i="25"/>
  <c r="F16" i="25"/>
  <c r="F35" i="25"/>
  <c r="H13" i="25"/>
  <c r="H14" i="25"/>
  <c r="H15" i="25"/>
  <c r="H16" i="25"/>
  <c r="H21" i="25"/>
  <c r="H23" i="25"/>
  <c r="H25" i="25"/>
  <c r="H29" i="25"/>
  <c r="H34" i="25"/>
  <c r="H35" i="25"/>
  <c r="F34" i="25"/>
  <c r="H33" i="25"/>
  <c r="H33" i="24"/>
  <c r="H21" i="24"/>
  <c r="H29" i="24"/>
  <c r="H28" i="24"/>
  <c r="H27" i="24"/>
  <c r="H26" i="24"/>
  <c r="H25" i="24"/>
  <c r="H23" i="24"/>
  <c r="H22" i="24"/>
  <c r="H20" i="24"/>
  <c r="H19" i="24"/>
  <c r="H24" i="24"/>
  <c r="H12" i="24"/>
  <c r="H11" i="24"/>
  <c r="H13" i="24"/>
  <c r="H18" i="24"/>
  <c r="H11" i="23"/>
  <c r="H14" i="23"/>
  <c r="F33" i="24"/>
  <c r="F32" i="24"/>
  <c r="F14" i="24"/>
  <c r="F15" i="24"/>
  <c r="F16" i="24"/>
  <c r="F14" i="23"/>
  <c r="F15" i="23"/>
  <c r="F16" i="23"/>
  <c r="H13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F33" i="23"/>
  <c r="F32" i="23"/>
  <c r="H12" i="23"/>
  <c r="H14" i="5"/>
  <c r="F14" i="5"/>
  <c r="H13" i="5"/>
  <c r="H11" i="5"/>
  <c r="H30" i="5"/>
  <c r="H29" i="5"/>
  <c r="H28" i="5"/>
  <c r="H27" i="5"/>
  <c r="H26" i="5"/>
  <c r="H25" i="5"/>
  <c r="H24" i="5"/>
  <c r="H23" i="5"/>
  <c r="H22" i="5"/>
  <c r="H21" i="5"/>
  <c r="H20" i="5"/>
  <c r="H19" i="5"/>
  <c r="F31" i="5"/>
  <c r="H12" i="5"/>
  <c r="H32" i="24"/>
  <c r="F34" i="24"/>
  <c r="H37" i="24"/>
  <c r="H14" i="24"/>
  <c r="H15" i="24"/>
  <c r="H16" i="24"/>
  <c r="H32" i="23"/>
  <c r="H33" i="23"/>
  <c r="F34" i="23"/>
  <c r="H37" i="23"/>
  <c r="H15" i="23"/>
  <c r="H16" i="23"/>
  <c r="H31" i="5"/>
  <c r="H32" i="5"/>
  <c r="F32" i="5"/>
  <c r="H34" i="24"/>
  <c r="H34" i="23"/>
  <c r="F15" i="5"/>
  <c r="F16" i="5"/>
  <c r="F33" i="5"/>
  <c r="H36" i="5"/>
  <c r="H15" i="5"/>
  <c r="H16" i="5"/>
  <c r="H33" i="5"/>
</calcChain>
</file>

<file path=xl/sharedStrings.xml><?xml version="1.0" encoding="utf-8"?>
<sst xmlns="http://schemas.openxmlformats.org/spreadsheetml/2006/main" count="229" uniqueCount="48">
  <si>
    <t>Current Mo.</t>
  </si>
  <si>
    <t>Year-To-Date</t>
  </si>
  <si>
    <t>Income</t>
  </si>
  <si>
    <t>Total Income</t>
  </si>
  <si>
    <t>Gross Profit</t>
  </si>
  <si>
    <t>Expense</t>
  </si>
  <si>
    <t>Ministry Expenses</t>
  </si>
  <si>
    <t>Total Ministry Expenses</t>
  </si>
  <si>
    <t>Total Expense</t>
  </si>
  <si>
    <t>Net Income</t>
  </si>
  <si>
    <t>CURRENT ACCT BALANCE</t>
  </si>
  <si>
    <t>Professional Enrichment</t>
  </si>
  <si>
    <t>January 2022</t>
  </si>
  <si>
    <t>Balance Forward 2021</t>
  </si>
  <si>
    <t>Total Alteco Designated Income</t>
  </si>
  <si>
    <t>Bank/Paypal Fees</t>
  </si>
  <si>
    <t>Administrative Fees</t>
  </si>
  <si>
    <t>February 2022</t>
  </si>
  <si>
    <t xml:space="preserve">Balance Forward </t>
  </si>
  <si>
    <r>
      <t xml:space="preserve">Alteco
</t>
    </r>
    <r>
      <rPr>
        <b/>
        <sz val="14"/>
        <color rgb="FF000000"/>
        <rFont val="Arial"/>
        <family val="2"/>
      </rPr>
      <t>Monthly Financial Update - General Fund</t>
    </r>
  </si>
  <si>
    <t>General Fund</t>
  </si>
  <si>
    <t>Business Meals</t>
  </si>
  <si>
    <t>Legal Fees</t>
  </si>
  <si>
    <t>Outside Contract Services</t>
  </si>
  <si>
    <t>General Fund (transferred from Pinos)</t>
  </si>
  <si>
    <t>Printing &amp; postage</t>
  </si>
  <si>
    <t>Software</t>
  </si>
  <si>
    <t>Supplies</t>
  </si>
  <si>
    <t>Travel</t>
  </si>
  <si>
    <t>Payroll Tax Reimbursement (Johnson)</t>
  </si>
  <si>
    <t>Transfer to Reserve Fund</t>
  </si>
  <si>
    <t>Adjustment</t>
  </si>
  <si>
    <t>Website</t>
  </si>
  <si>
    <t xml:space="preserve">     Ministry Expenses</t>
  </si>
  <si>
    <t>Gifts</t>
  </si>
  <si>
    <t>Net Income To be transferred to reserve fund</t>
  </si>
  <si>
    <t>March 2022</t>
  </si>
  <si>
    <t>April 2022</t>
  </si>
  <si>
    <t>Accounting Fees (AF)</t>
  </si>
  <si>
    <t>Transfer to Sprague account</t>
  </si>
  <si>
    <t>May 2022</t>
  </si>
  <si>
    <t>Promotion</t>
  </si>
  <si>
    <t>Conferences, Meetings</t>
  </si>
  <si>
    <t xml:space="preserve">Payroll Tax </t>
  </si>
  <si>
    <t>June 2022</t>
  </si>
  <si>
    <t>Business Registration Fees</t>
  </si>
  <si>
    <t>Gifts-Henrique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</si>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</sst>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49" fontId="2" fillId="0" borderId="0" xfId="0" applyNumberFormat="1" applyFont="1"/>
    <xf numFmtId="39" fontId="2" fillId="0" borderId="0" xfId="0" applyNumberFormat="1" applyFont="1" applyBorder="1"/>
    <xf numFmtId="39" fontId="2" fillId="0" borderId="2" xfId="0" applyNumberFormat="1" applyFont="1" applyBorder="1"/>
    <xf numFmtId="39" fontId="2" fillId="0" borderId="4" xfId="0" applyNumberFormat="1" applyFont="1" applyBorder="1"/>
    <xf numFmtId="39" fontId="1" fillId="0" borderId="3" xfId="0" applyNumberFormat="1" applyFont="1" applyBorder="1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7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5" fillId="0" borderId="0" xfId="1"/>
    <xf numFmtId="44" fontId="1" fillId="0" borderId="0" xfId="2" applyFont="1"/>
    <xf numFmtId="43" fontId="7" fillId="0" borderId="0" xfId="3" applyFont="1"/>
    <xf numFmtId="40" fontId="2" fillId="0" borderId="0" xfId="0" applyNumberFormat="1" applyFont="1" applyBorder="1"/>
    <xf numFmtId="40" fontId="2" fillId="0" borderId="0" xfId="0" applyNumberFormat="1" applyFont="1"/>
    <xf numFmtId="40" fontId="1" fillId="0" borderId="3" xfId="0" applyNumberFormat="1" applyFont="1" applyBorder="1"/>
    <xf numFmtId="43" fontId="0" fillId="0" borderId="0" xfId="3" applyFont="1"/>
    <xf numFmtId="39" fontId="8" fillId="0" borderId="3" xfId="0" applyNumberFormat="1" applyFont="1" applyBorder="1"/>
    <xf numFmtId="39" fontId="0" fillId="0" borderId="0" xfId="0" applyNumberFormat="1"/>
    <xf numFmtId="44" fontId="0" fillId="0" borderId="0" xfId="0" applyNumberFormat="1"/>
    <xf numFmtId="39" fontId="1" fillId="0" borderId="0" xfId="3" applyNumberFormat="1" applyFont="1"/>
    <xf numFmtId="39" fontId="2" fillId="0" borderId="0" xfId="0" applyNumberFormat="1" applyFont="1" applyFill="1" applyBorder="1"/>
    <xf numFmtId="40" fontId="2" fillId="0" borderId="0" xfId="0" applyNumberFormat="1" applyFont="1" applyFill="1" applyBorder="1"/>
    <xf numFmtId="0" fontId="5" fillId="0" borderId="0" xfId="1" applyAlignment="1"/>
    <xf numFmtId="49" fontId="3" fillId="0" borderId="0" xfId="0" applyNumberFormat="1" applyFont="1" applyAlignment="1">
      <alignment horizontal="center" wrapText="1"/>
    </xf>
  </cellXfs>
  <cellStyles count="4">
    <cellStyle name="Comma" xfId="3" builtinId="3"/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4"/>
  <sheetViews>
    <sheetView workbookViewId="0">
      <selection sqref="A1:AK64"/>
    </sheetView>
  </sheetViews>
  <sheetFormatPr baseColWidth="10" defaultColWidth="9.1640625" defaultRowHeight="13" x14ac:dyDescent="0.15"/>
  <cols>
    <col min="1" max="16384" width="9.1640625" style="16"/>
  </cols>
  <sheetData>
    <row r="1" spans="1:37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37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5" spans="1:37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1:37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</row>
    <row r="7" spans="1:37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7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 x14ac:dyDescent="0.1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37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 x14ac:dyDescent="0.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x14ac:dyDescent="0.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 x14ac:dyDescent="0.1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37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7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1:37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1:37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 x14ac:dyDescent="0.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37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 x14ac:dyDescent="0.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1:37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 x14ac:dyDescent="0.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x14ac:dyDescent="0.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37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37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x14ac:dyDescent="0.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37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 x14ac:dyDescent="0.1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37" x14ac:dyDescent="0.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7" x14ac:dyDescent="0.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37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topLeftCell="A5" zoomScaleNormal="100" workbookViewId="0">
      <selection activeCell="F30" sqref="F30"/>
    </sheetView>
  </sheetViews>
  <sheetFormatPr baseColWidth="10" defaultColWidth="8.83203125" defaultRowHeight="15" x14ac:dyDescent="0.2"/>
  <cols>
    <col min="1" max="1" width="3" customWidth="1"/>
    <col min="2" max="4" width="3" style="12" customWidth="1"/>
    <col min="5" max="5" width="36.1640625" style="12" customWidth="1"/>
    <col min="6" max="6" width="10.5" style="13" customWidth="1"/>
    <col min="7" max="7" width="2.33203125" style="13" customWidth="1"/>
    <col min="8" max="8" width="12.5" style="13" customWidth="1"/>
    <col min="10" max="10" width="1" customWidth="1"/>
  </cols>
  <sheetData>
    <row r="1" spans="1:10" ht="23.25" customHeight="1" x14ac:dyDescent="0.2">
      <c r="B1" s="30" t="s">
        <v>19</v>
      </c>
      <c r="C1" s="30"/>
      <c r="D1" s="30"/>
      <c r="E1" s="30"/>
      <c r="F1" s="30"/>
      <c r="G1" s="30"/>
      <c r="H1" s="30"/>
      <c r="I1" s="30"/>
      <c r="J1" s="30"/>
    </row>
    <row r="2" spans="1:10" s="11" customFormat="1" ht="15" customHeight="1" x14ac:dyDescent="0.2">
      <c r="B2" s="30"/>
      <c r="C2" s="30"/>
      <c r="D2" s="30"/>
      <c r="E2" s="30"/>
      <c r="F2" s="30"/>
      <c r="G2" s="30"/>
      <c r="H2" s="30"/>
      <c r="I2" s="30"/>
      <c r="J2" s="30"/>
    </row>
    <row r="3" spans="1:10" ht="30.75" customHeight="1" x14ac:dyDescent="0.2">
      <c r="B3" s="30" t="s">
        <v>12</v>
      </c>
      <c r="C3" s="30"/>
      <c r="D3" s="30"/>
      <c r="E3" s="30"/>
      <c r="F3" s="30"/>
      <c r="G3" s="30"/>
      <c r="H3" s="30"/>
      <c r="I3" s="30"/>
      <c r="J3" s="30"/>
    </row>
    <row r="4" spans="1:10" x14ac:dyDescent="0.2">
      <c r="B4" s="14"/>
      <c r="C4" s="14"/>
      <c r="D4" s="14"/>
      <c r="E4" s="14"/>
      <c r="F4" s="14"/>
      <c r="G4" s="14"/>
      <c r="H4" s="14"/>
      <c r="I4" s="14"/>
      <c r="J4" s="14"/>
    </row>
    <row r="6" spans="1:10" x14ac:dyDescent="0.2">
      <c r="E6" s="12" t="s">
        <v>13</v>
      </c>
      <c r="H6" s="18">
        <v>27788.04</v>
      </c>
    </row>
    <row r="7" spans="1:10" ht="16" thickBot="1" x14ac:dyDescent="0.25"/>
    <row r="8" spans="1:10" ht="17" thickTop="1" thickBot="1" x14ac:dyDescent="0.25">
      <c r="B8" s="15"/>
      <c r="C8" s="15"/>
      <c r="D8" s="15"/>
      <c r="E8" s="15"/>
      <c r="F8" s="9" t="s">
        <v>0</v>
      </c>
      <c r="G8" s="10"/>
      <c r="H8" s="9" t="s">
        <v>1</v>
      </c>
    </row>
    <row r="9" spans="1:10" ht="16" thickTop="1" x14ac:dyDescent="0.2"/>
    <row r="10" spans="1:10" x14ac:dyDescent="0.2">
      <c r="A10" s="1"/>
      <c r="B10" s="1"/>
      <c r="C10" s="1" t="s">
        <v>2</v>
      </c>
      <c r="D10" s="1"/>
      <c r="E10" s="1"/>
      <c r="F10" s="2"/>
      <c r="G10" s="3"/>
      <c r="H10" s="2"/>
    </row>
    <row r="11" spans="1:10" x14ac:dyDescent="0.2">
      <c r="A11" s="1"/>
      <c r="B11" s="1"/>
      <c r="C11" s="1"/>
      <c r="D11" s="1"/>
      <c r="E11" s="1" t="s">
        <v>16</v>
      </c>
      <c r="F11" s="2">
        <v>3151.44</v>
      </c>
      <c r="G11" s="3"/>
      <c r="H11" s="2">
        <f>+F11</f>
        <v>3151.44</v>
      </c>
    </row>
    <row r="12" spans="1:10" x14ac:dyDescent="0.2">
      <c r="A12" s="1"/>
      <c r="B12" s="1"/>
      <c r="C12" s="1"/>
      <c r="D12" s="1"/>
      <c r="E12" s="1" t="s">
        <v>24</v>
      </c>
      <c r="F12" s="4">
        <v>605.61</v>
      </c>
      <c r="G12" s="3"/>
      <c r="H12" s="4">
        <f>+F12</f>
        <v>605.61</v>
      </c>
    </row>
    <row r="13" spans="1:10" ht="16" thickBot="1" x14ac:dyDescent="0.25">
      <c r="A13" s="1"/>
      <c r="B13" s="1"/>
      <c r="C13" s="1"/>
      <c r="D13" s="1"/>
      <c r="E13" s="1" t="s">
        <v>31</v>
      </c>
      <c r="F13" s="4">
        <v>378.17</v>
      </c>
      <c r="G13" s="3"/>
      <c r="H13" s="4">
        <f>+F13</f>
        <v>378.17</v>
      </c>
    </row>
    <row r="14" spans="1:10" ht="16" thickBot="1" x14ac:dyDescent="0.25">
      <c r="A14" s="1"/>
      <c r="B14" s="1"/>
      <c r="C14" s="1"/>
      <c r="D14" s="1" t="s">
        <v>14</v>
      </c>
      <c r="E14" s="1"/>
      <c r="F14" s="6">
        <f>SUM(F11:F13)</f>
        <v>4135.22</v>
      </c>
      <c r="G14" s="3"/>
      <c r="H14" s="6">
        <f>SUM(H11:H13)</f>
        <v>4135.22</v>
      </c>
    </row>
    <row r="15" spans="1:10" ht="15.75" customHeight="1" thickBot="1" x14ac:dyDescent="0.25">
      <c r="A15" s="1"/>
      <c r="B15" s="1"/>
      <c r="C15" s="1" t="s">
        <v>3</v>
      </c>
      <c r="D15" s="1"/>
      <c r="E15" s="1"/>
      <c r="F15" s="5">
        <f>ROUND(F10+F14,5)</f>
        <v>4135.22</v>
      </c>
      <c r="G15" s="3"/>
      <c r="H15" s="5">
        <f>ROUND(H10+H14,5)</f>
        <v>4135.22</v>
      </c>
    </row>
    <row r="16" spans="1:10" x14ac:dyDescent="0.2">
      <c r="A16" s="1"/>
      <c r="B16" s="1" t="s">
        <v>4</v>
      </c>
      <c r="C16" s="1"/>
      <c r="D16" s="1"/>
      <c r="E16" s="1"/>
      <c r="F16" s="2">
        <f>F15</f>
        <v>4135.22</v>
      </c>
      <c r="G16" s="3"/>
      <c r="H16" s="2">
        <f>H15</f>
        <v>4135.22</v>
      </c>
    </row>
    <row r="17" spans="1:8" ht="24.75" customHeight="1" x14ac:dyDescent="0.2">
      <c r="A17" s="1"/>
      <c r="B17" s="1"/>
      <c r="C17" s="1" t="s">
        <v>5</v>
      </c>
      <c r="D17" s="1"/>
      <c r="E17" s="1"/>
      <c r="F17" s="2"/>
      <c r="G17" s="3"/>
      <c r="H17" s="2"/>
    </row>
    <row r="18" spans="1:8" s="8" customFormat="1" ht="18" customHeight="1" x14ac:dyDescent="0.15">
      <c r="A18" s="1"/>
      <c r="B18" s="1"/>
      <c r="C18" s="1"/>
      <c r="D18" s="1" t="s">
        <v>6</v>
      </c>
      <c r="E18" s="1"/>
      <c r="F18" s="2"/>
      <c r="G18" s="3"/>
      <c r="H18" s="2"/>
    </row>
    <row r="19" spans="1:8" s="8" customFormat="1" ht="18" customHeight="1" x14ac:dyDescent="0.15">
      <c r="A19" s="1"/>
      <c r="B19" s="1"/>
      <c r="C19" s="1"/>
      <c r="D19" s="1"/>
      <c r="E19" s="1" t="s">
        <v>15</v>
      </c>
      <c r="F19" s="4">
        <v>254</v>
      </c>
      <c r="G19" s="4"/>
      <c r="H19" s="4">
        <f t="shared" ref="H19:H30" si="0">+F19</f>
        <v>254</v>
      </c>
    </row>
    <row r="20" spans="1:8" s="8" customFormat="1" ht="18" customHeight="1" x14ac:dyDescent="0.15">
      <c r="A20" s="1"/>
      <c r="B20" s="1"/>
      <c r="C20" s="1"/>
      <c r="D20" s="1"/>
      <c r="E20" s="1" t="s">
        <v>16</v>
      </c>
      <c r="F20" s="4">
        <v>0</v>
      </c>
      <c r="G20" s="4"/>
      <c r="H20" s="4">
        <f t="shared" si="0"/>
        <v>0</v>
      </c>
    </row>
    <row r="21" spans="1:8" s="8" customFormat="1" ht="18" customHeight="1" x14ac:dyDescent="0.15">
      <c r="A21" s="1"/>
      <c r="B21" s="1"/>
      <c r="C21" s="1"/>
      <c r="D21" s="1"/>
      <c r="E21" s="1" t="s">
        <v>21</v>
      </c>
      <c r="F21" s="4">
        <v>13.08</v>
      </c>
      <c r="G21" s="4"/>
      <c r="H21" s="4">
        <f t="shared" si="0"/>
        <v>13.08</v>
      </c>
    </row>
    <row r="22" spans="1:8" s="8" customFormat="1" ht="18" customHeight="1" x14ac:dyDescent="0.15">
      <c r="A22" s="1"/>
      <c r="B22" s="1"/>
      <c r="C22" s="1"/>
      <c r="D22" s="1"/>
      <c r="E22" s="1" t="s">
        <v>22</v>
      </c>
      <c r="F22" s="4">
        <v>10</v>
      </c>
      <c r="G22" s="4"/>
      <c r="H22" s="4">
        <f t="shared" si="0"/>
        <v>10</v>
      </c>
    </row>
    <row r="23" spans="1:8" s="8" customFormat="1" ht="18" customHeight="1" x14ac:dyDescent="0.15">
      <c r="A23" s="1"/>
      <c r="B23" s="1"/>
      <c r="C23" s="1"/>
      <c r="D23" s="1"/>
      <c r="E23" s="1" t="s">
        <v>23</v>
      </c>
      <c r="F23" s="4">
        <v>1130.8800000000001</v>
      </c>
      <c r="G23" s="4"/>
      <c r="H23" s="4">
        <f t="shared" si="0"/>
        <v>1130.8800000000001</v>
      </c>
    </row>
    <row r="24" spans="1:8" x14ac:dyDescent="0.2">
      <c r="A24" s="1"/>
      <c r="B24" s="1"/>
      <c r="C24" s="1"/>
      <c r="D24" s="1"/>
      <c r="E24" s="1" t="s">
        <v>29</v>
      </c>
      <c r="F24" s="4">
        <v>-107.1</v>
      </c>
      <c r="G24" s="3"/>
      <c r="H24" s="4">
        <f t="shared" si="0"/>
        <v>-107.1</v>
      </c>
    </row>
    <row r="25" spans="1:8" s="8" customFormat="1" ht="18" customHeight="1" x14ac:dyDescent="0.15">
      <c r="A25" s="1"/>
      <c r="B25" s="1"/>
      <c r="C25" s="1"/>
      <c r="D25" s="1"/>
      <c r="E25" s="1" t="s">
        <v>25</v>
      </c>
      <c r="F25" s="4">
        <v>118</v>
      </c>
      <c r="G25" s="4"/>
      <c r="H25" s="4">
        <f t="shared" si="0"/>
        <v>118</v>
      </c>
    </row>
    <row r="26" spans="1:8" s="8" customFormat="1" ht="18" customHeight="1" x14ac:dyDescent="0.15">
      <c r="A26" s="1"/>
      <c r="B26" s="1"/>
      <c r="C26" s="1"/>
      <c r="D26" s="1"/>
      <c r="E26" s="1" t="s">
        <v>11</v>
      </c>
      <c r="F26" s="4">
        <v>500</v>
      </c>
      <c r="G26" s="4"/>
      <c r="H26" s="4">
        <f t="shared" si="0"/>
        <v>500</v>
      </c>
    </row>
    <row r="27" spans="1:8" s="8" customFormat="1" ht="18" customHeight="1" x14ac:dyDescent="0.15">
      <c r="A27" s="1"/>
      <c r="B27" s="1"/>
      <c r="C27" s="1"/>
      <c r="D27" s="1"/>
      <c r="E27" s="1" t="s">
        <v>26</v>
      </c>
      <c r="F27" s="4">
        <v>231.76</v>
      </c>
      <c r="G27" s="4"/>
      <c r="H27" s="4">
        <f t="shared" si="0"/>
        <v>231.76</v>
      </c>
    </row>
    <row r="28" spans="1:8" s="8" customFormat="1" ht="18" customHeight="1" x14ac:dyDescent="0.15">
      <c r="A28" s="1"/>
      <c r="B28" s="1"/>
      <c r="C28" s="1"/>
      <c r="D28" s="1"/>
      <c r="E28" s="1" t="s">
        <v>27</v>
      </c>
      <c r="F28" s="4">
        <v>165.25</v>
      </c>
      <c r="G28" s="4"/>
      <c r="H28" s="4">
        <f t="shared" si="0"/>
        <v>165.25</v>
      </c>
    </row>
    <row r="29" spans="1:8" s="8" customFormat="1" ht="18" customHeight="1" x14ac:dyDescent="0.15">
      <c r="A29" s="1"/>
      <c r="B29" s="1"/>
      <c r="C29" s="1"/>
      <c r="D29" s="1"/>
      <c r="E29" s="1" t="s">
        <v>28</v>
      </c>
      <c r="F29" s="4">
        <v>500</v>
      </c>
      <c r="G29" s="4"/>
      <c r="H29" s="4">
        <f t="shared" si="0"/>
        <v>500</v>
      </c>
    </row>
    <row r="30" spans="1:8" s="8" customFormat="1" ht="18" customHeight="1" x14ac:dyDescent="0.15">
      <c r="A30" s="1"/>
      <c r="B30" s="1"/>
      <c r="C30" s="1"/>
      <c r="D30" s="1"/>
      <c r="E30" s="1" t="s">
        <v>30</v>
      </c>
      <c r="F30" s="4">
        <v>0</v>
      </c>
      <c r="G30" s="4"/>
      <c r="H30" s="4">
        <f t="shared" si="0"/>
        <v>0</v>
      </c>
    </row>
    <row r="31" spans="1:8" ht="16" thickBot="1" x14ac:dyDescent="0.25">
      <c r="A31" s="1"/>
      <c r="B31" s="1"/>
      <c r="C31" s="1"/>
      <c r="D31" s="1" t="s">
        <v>7</v>
      </c>
      <c r="E31" s="1"/>
      <c r="F31" s="2">
        <f>SUM(F19:F30)</f>
        <v>2815.87</v>
      </c>
      <c r="G31" s="3"/>
      <c r="H31" s="2">
        <f>SUM(H19:H30)</f>
        <v>2815.87</v>
      </c>
    </row>
    <row r="32" spans="1:8" ht="16" thickBot="1" x14ac:dyDescent="0.25">
      <c r="A32" s="1"/>
      <c r="B32" s="1"/>
      <c r="C32" s="1" t="s">
        <v>8</v>
      </c>
      <c r="D32" s="1"/>
      <c r="E32" s="1"/>
      <c r="F32" s="6">
        <f>ROUND(F17+SUM(F31:F31),5)</f>
        <v>2815.87</v>
      </c>
      <c r="G32" s="3"/>
      <c r="H32" s="6">
        <f>ROUND(H17+SUM(H31:H31),5)</f>
        <v>2815.87</v>
      </c>
    </row>
    <row r="33" spans="1:8" ht="16" thickBot="1" x14ac:dyDescent="0.25">
      <c r="A33" s="1" t="s">
        <v>9</v>
      </c>
      <c r="B33" s="1"/>
      <c r="C33" s="1"/>
      <c r="D33" s="1"/>
      <c r="E33" s="1"/>
      <c r="F33" s="7">
        <f>+F16-F31</f>
        <v>1319.3500000000004</v>
      </c>
      <c r="G33" s="1"/>
      <c r="H33" s="7">
        <f>ROUND(H16-H32,5)</f>
        <v>1319.35</v>
      </c>
    </row>
    <row r="34" spans="1:8" ht="16" thickTop="1" x14ac:dyDescent="0.2">
      <c r="B34"/>
      <c r="C34"/>
      <c r="D34"/>
      <c r="E34"/>
      <c r="F34"/>
      <c r="G34"/>
      <c r="H34"/>
    </row>
    <row r="36" spans="1:8" x14ac:dyDescent="0.2">
      <c r="E36" s="1" t="s">
        <v>10</v>
      </c>
      <c r="F36" s="1"/>
      <c r="G36" s="1"/>
      <c r="H36" s="17">
        <f>+H6+F33</f>
        <v>29107.39</v>
      </c>
    </row>
  </sheetData>
  <mergeCells count="2">
    <mergeCell ref="B1:J2"/>
    <mergeCell ref="B3:J3"/>
  </mergeCells>
  <pageMargins left="0.7" right="0.7" top="0.75" bottom="0.75" header="0.25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D385-CD2D-BF47-965E-D0696F3EE842}">
  <dimension ref="A1:J37"/>
  <sheetViews>
    <sheetView topLeftCell="A11" workbookViewId="0">
      <selection activeCell="F31" sqref="F31"/>
    </sheetView>
  </sheetViews>
  <sheetFormatPr baseColWidth="10" defaultRowHeight="15" x14ac:dyDescent="0.2"/>
  <cols>
    <col min="1" max="1" width="4.1640625" customWidth="1"/>
    <col min="5" max="5" width="20.6640625" customWidth="1"/>
    <col min="7" max="7" width="4.33203125" customWidth="1"/>
  </cols>
  <sheetData>
    <row r="1" spans="1:10" ht="28" customHeight="1" x14ac:dyDescent="0.2">
      <c r="B1" s="30" t="s">
        <v>19</v>
      </c>
      <c r="C1" s="30"/>
      <c r="D1" s="30"/>
      <c r="E1" s="30"/>
      <c r="F1" s="30"/>
      <c r="G1" s="30"/>
      <c r="H1" s="30"/>
      <c r="I1" s="30"/>
      <c r="J1" s="30"/>
    </row>
    <row r="2" spans="1:10" ht="15" customHeight="1" x14ac:dyDescent="0.2">
      <c r="A2" s="11"/>
      <c r="B2" s="30"/>
      <c r="C2" s="30"/>
      <c r="D2" s="30"/>
      <c r="E2" s="30"/>
      <c r="F2" s="30"/>
      <c r="G2" s="30"/>
      <c r="H2" s="30"/>
      <c r="I2" s="30"/>
      <c r="J2" s="30"/>
    </row>
    <row r="3" spans="1:10" ht="16" customHeight="1" x14ac:dyDescent="0.2">
      <c r="B3" s="30" t="s">
        <v>17</v>
      </c>
      <c r="C3" s="30"/>
      <c r="D3" s="30"/>
      <c r="E3" s="30"/>
      <c r="F3" s="30"/>
      <c r="G3" s="30"/>
      <c r="H3" s="30"/>
      <c r="I3" s="30"/>
      <c r="J3" s="30"/>
    </row>
    <row r="4" spans="1:10" x14ac:dyDescent="0.2"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">
      <c r="B5" s="12"/>
      <c r="C5" s="12"/>
      <c r="D5" s="12"/>
      <c r="E5" s="12"/>
      <c r="F5" s="13"/>
      <c r="G5" s="13"/>
      <c r="H5" s="13"/>
    </row>
    <row r="6" spans="1:10" x14ac:dyDescent="0.2">
      <c r="B6" s="12"/>
      <c r="C6" s="12"/>
      <c r="D6" s="12"/>
      <c r="E6" s="12" t="s">
        <v>18</v>
      </c>
      <c r="F6" s="13"/>
      <c r="G6" s="13"/>
      <c r="H6" s="18">
        <v>29107.39</v>
      </c>
    </row>
    <row r="7" spans="1:10" ht="16" thickBot="1" x14ac:dyDescent="0.25">
      <c r="B7" s="12"/>
      <c r="C7" s="12"/>
      <c r="D7" s="12"/>
      <c r="E7" s="12"/>
      <c r="F7" s="13"/>
      <c r="G7" s="13"/>
      <c r="H7" s="13"/>
    </row>
    <row r="8" spans="1:10" ht="17" thickTop="1" thickBot="1" x14ac:dyDescent="0.25">
      <c r="B8" s="15"/>
      <c r="C8" s="15"/>
      <c r="D8" s="15"/>
      <c r="E8" s="15"/>
      <c r="F8" s="9" t="s">
        <v>0</v>
      </c>
      <c r="G8" s="10"/>
      <c r="H8" s="9" t="s">
        <v>1</v>
      </c>
    </row>
    <row r="9" spans="1:10" ht="16" thickTop="1" x14ac:dyDescent="0.2">
      <c r="B9" s="12"/>
      <c r="C9" s="12"/>
      <c r="D9" s="12"/>
      <c r="E9" s="12"/>
      <c r="F9" s="13"/>
      <c r="G9" s="13"/>
      <c r="H9" s="13"/>
    </row>
    <row r="10" spans="1:10" x14ac:dyDescent="0.2">
      <c r="A10" s="1"/>
      <c r="B10" s="1"/>
      <c r="C10" s="1" t="s">
        <v>2</v>
      </c>
      <c r="D10" s="1"/>
      <c r="E10" s="1"/>
      <c r="F10" s="2"/>
      <c r="G10" s="3"/>
      <c r="H10" s="2"/>
    </row>
    <row r="11" spans="1:10" x14ac:dyDescent="0.2">
      <c r="A11" s="1"/>
      <c r="B11" s="1"/>
      <c r="C11" s="1"/>
      <c r="D11" s="1" t="s">
        <v>16</v>
      </c>
      <c r="F11" s="2">
        <v>6315.55</v>
      </c>
      <c r="G11" s="3"/>
      <c r="H11" s="2">
        <f>+January!F11+February!F11</f>
        <v>9466.99</v>
      </c>
    </row>
    <row r="12" spans="1:10" x14ac:dyDescent="0.2">
      <c r="A12" s="1"/>
      <c r="B12" s="1"/>
      <c r="C12" s="1"/>
      <c r="D12" s="1" t="s">
        <v>20</v>
      </c>
      <c r="F12" s="4">
        <v>726.01</v>
      </c>
      <c r="G12" s="3"/>
      <c r="H12" s="4">
        <f>+F12</f>
        <v>726.01</v>
      </c>
    </row>
    <row r="13" spans="1:10" ht="16" thickBot="1" x14ac:dyDescent="0.25">
      <c r="A13" s="1"/>
      <c r="B13" s="1"/>
      <c r="C13" s="1"/>
      <c r="D13" s="1" t="s">
        <v>31</v>
      </c>
      <c r="F13" s="4">
        <v>393.81</v>
      </c>
      <c r="G13" s="3"/>
      <c r="H13" s="4">
        <f>+January!F13+February!F13</f>
        <v>771.98</v>
      </c>
    </row>
    <row r="14" spans="1:10" ht="16" thickBot="1" x14ac:dyDescent="0.25">
      <c r="A14" s="1"/>
      <c r="B14" s="1"/>
      <c r="C14" s="1"/>
      <c r="D14" s="1" t="s">
        <v>14</v>
      </c>
      <c r="E14" s="1"/>
      <c r="F14" s="6">
        <f>SUM(F11:F13)</f>
        <v>7435.3700000000008</v>
      </c>
      <c r="G14" s="3"/>
      <c r="H14" s="6">
        <f>SUM(H11:H13)</f>
        <v>10964.98</v>
      </c>
    </row>
    <row r="15" spans="1:10" ht="16" thickBot="1" x14ac:dyDescent="0.25">
      <c r="A15" s="1"/>
      <c r="B15" s="1"/>
      <c r="C15" s="1" t="s">
        <v>3</v>
      </c>
      <c r="D15" s="1"/>
      <c r="E15" s="1"/>
      <c r="F15" s="5">
        <f>ROUND(F10+F14,5)</f>
        <v>7435.37</v>
      </c>
      <c r="G15" s="3"/>
      <c r="H15" s="5">
        <f>ROUND(H10+H14,5)</f>
        <v>10964.98</v>
      </c>
    </row>
    <row r="16" spans="1:10" x14ac:dyDescent="0.2">
      <c r="A16" s="1"/>
      <c r="B16" s="1" t="s">
        <v>4</v>
      </c>
      <c r="C16" s="1"/>
      <c r="D16" s="1"/>
      <c r="E16" s="1"/>
      <c r="F16" s="2">
        <f>F15</f>
        <v>7435.37</v>
      </c>
      <c r="G16" s="3"/>
      <c r="H16" s="2">
        <f>H15</f>
        <v>10964.98</v>
      </c>
    </row>
    <row r="17" spans="1:10" x14ac:dyDescent="0.2">
      <c r="A17" s="1"/>
      <c r="B17" s="1" t="s">
        <v>33</v>
      </c>
      <c r="E17" s="1"/>
      <c r="F17" s="2"/>
      <c r="G17" s="3"/>
      <c r="H17" s="2"/>
      <c r="I17" s="8"/>
      <c r="J17" s="8"/>
    </row>
    <row r="18" spans="1:10" x14ac:dyDescent="0.2">
      <c r="A18" s="1"/>
      <c r="B18" s="1"/>
      <c r="C18" s="1" t="s">
        <v>15</v>
      </c>
      <c r="F18" s="4">
        <v>289.98</v>
      </c>
      <c r="G18" s="4"/>
      <c r="H18" s="4">
        <f>+January!F19+February!F18</f>
        <v>543.98</v>
      </c>
      <c r="I18" s="8"/>
      <c r="J18" s="8"/>
    </row>
    <row r="19" spans="1:10" x14ac:dyDescent="0.2">
      <c r="A19" s="1"/>
      <c r="B19" s="1"/>
      <c r="C19" s="1" t="s">
        <v>16</v>
      </c>
      <c r="F19" s="4">
        <v>72.599999999999994</v>
      </c>
      <c r="G19" s="4"/>
      <c r="H19" s="4">
        <f>+January!F20+February!F19</f>
        <v>72.599999999999994</v>
      </c>
      <c r="I19" s="8"/>
      <c r="J19" s="8"/>
    </row>
    <row r="20" spans="1:10" x14ac:dyDescent="0.2">
      <c r="A20" s="1"/>
      <c r="B20" s="1"/>
      <c r="C20" s="1" t="s">
        <v>21</v>
      </c>
      <c r="F20" s="4">
        <v>0</v>
      </c>
      <c r="G20" s="4"/>
      <c r="H20" s="4">
        <f>+January!F21+February!F20</f>
        <v>13.08</v>
      </c>
      <c r="I20" s="8"/>
      <c r="J20" s="8"/>
    </row>
    <row r="21" spans="1:10" x14ac:dyDescent="0.2">
      <c r="A21" s="1"/>
      <c r="B21" s="1"/>
      <c r="C21" s="1" t="s">
        <v>34</v>
      </c>
      <c r="F21" s="4">
        <v>838.71</v>
      </c>
      <c r="G21" s="4"/>
      <c r="H21" s="4">
        <f>+January!F22+February!F21</f>
        <v>848.71</v>
      </c>
      <c r="I21" s="8"/>
      <c r="J21" s="8"/>
    </row>
    <row r="22" spans="1:10" x14ac:dyDescent="0.2">
      <c r="A22" s="1"/>
      <c r="B22" s="1"/>
      <c r="C22" s="1" t="s">
        <v>22</v>
      </c>
      <c r="F22" s="4">
        <v>0</v>
      </c>
      <c r="G22" s="4"/>
      <c r="H22" s="4">
        <f>+January!F22+February!F22</f>
        <v>10</v>
      </c>
      <c r="I22" s="8"/>
      <c r="J22" s="8"/>
    </row>
    <row r="23" spans="1:10" x14ac:dyDescent="0.2">
      <c r="A23" s="1"/>
      <c r="B23" s="1"/>
      <c r="C23" s="1" t="s">
        <v>23</v>
      </c>
      <c r="F23" s="4">
        <v>983.33</v>
      </c>
      <c r="G23" s="4"/>
      <c r="H23" s="4">
        <f>+January!F23+February!F23</f>
        <v>2114.21</v>
      </c>
      <c r="I23" s="8"/>
      <c r="J23" s="8"/>
    </row>
    <row r="24" spans="1:10" x14ac:dyDescent="0.2">
      <c r="A24" s="1"/>
      <c r="B24" s="1"/>
      <c r="C24" s="1" t="s">
        <v>29</v>
      </c>
      <c r="F24" s="19">
        <v>-107.1</v>
      </c>
      <c r="G24" s="20"/>
      <c r="H24" s="19">
        <f>+January!F24+February!F24</f>
        <v>-214.2</v>
      </c>
    </row>
    <row r="25" spans="1:10" x14ac:dyDescent="0.2">
      <c r="A25" s="1"/>
      <c r="B25" s="1"/>
      <c r="C25" s="1" t="s">
        <v>25</v>
      </c>
      <c r="F25" s="19">
        <v>-142</v>
      </c>
      <c r="G25" s="19"/>
      <c r="H25" s="19">
        <f>+January!F25+February!F25</f>
        <v>-24</v>
      </c>
      <c r="I25" s="8"/>
      <c r="J25" s="8"/>
    </row>
    <row r="26" spans="1:10" x14ac:dyDescent="0.2">
      <c r="A26" s="1"/>
      <c r="B26" s="1"/>
      <c r="C26" s="1" t="s">
        <v>11</v>
      </c>
      <c r="F26" s="4">
        <v>0</v>
      </c>
      <c r="G26" s="4"/>
      <c r="H26" s="4">
        <f>+January!F26+February!F26</f>
        <v>500</v>
      </c>
      <c r="I26" s="8"/>
      <c r="J26" s="8"/>
    </row>
    <row r="27" spans="1:10" x14ac:dyDescent="0.2">
      <c r="A27" s="1"/>
      <c r="B27" s="1"/>
      <c r="C27" s="1" t="s">
        <v>26</v>
      </c>
      <c r="F27" s="4">
        <v>145.26</v>
      </c>
      <c r="G27" s="4"/>
      <c r="H27" s="4">
        <f>+January!F27+February!F27</f>
        <v>377.02</v>
      </c>
      <c r="I27" s="8"/>
      <c r="J27" s="8"/>
    </row>
    <row r="28" spans="1:10" x14ac:dyDescent="0.2">
      <c r="A28" s="1"/>
      <c r="B28" s="1"/>
      <c r="C28" s="1" t="s">
        <v>27</v>
      </c>
      <c r="F28" s="4">
        <v>6.5</v>
      </c>
      <c r="G28" s="4"/>
      <c r="H28" s="4">
        <f>+January!F28+February!F28</f>
        <v>171.75</v>
      </c>
      <c r="I28" s="8"/>
      <c r="J28" s="8"/>
    </row>
    <row r="29" spans="1:10" x14ac:dyDescent="0.2">
      <c r="A29" s="1"/>
      <c r="B29" s="1"/>
      <c r="C29" s="1" t="s">
        <v>28</v>
      </c>
      <c r="F29" s="4">
        <v>0</v>
      </c>
      <c r="G29" s="4"/>
      <c r="H29" s="4">
        <f>+January!F29+February!F29</f>
        <v>500</v>
      </c>
      <c r="I29" s="8"/>
      <c r="J29" s="8"/>
    </row>
    <row r="30" spans="1:10" x14ac:dyDescent="0.2">
      <c r="A30" s="1"/>
      <c r="B30" s="1"/>
      <c r="C30" s="1" t="s">
        <v>30</v>
      </c>
      <c r="F30" s="4">
        <v>0</v>
      </c>
      <c r="G30" s="4"/>
      <c r="H30" s="4">
        <v>1319.35</v>
      </c>
      <c r="I30" s="8"/>
      <c r="J30" s="8"/>
    </row>
    <row r="31" spans="1:10" x14ac:dyDescent="0.2">
      <c r="A31" s="1"/>
      <c r="B31" s="1"/>
      <c r="C31" s="1" t="s">
        <v>32</v>
      </c>
      <c r="F31" s="4">
        <v>175</v>
      </c>
      <c r="G31" s="4"/>
      <c r="H31" s="4">
        <v>175</v>
      </c>
      <c r="I31" s="8"/>
      <c r="J31" s="8"/>
    </row>
    <row r="32" spans="1:10" ht="16" thickBot="1" x14ac:dyDescent="0.25">
      <c r="A32" s="1"/>
      <c r="B32" s="1"/>
      <c r="C32" s="1" t="s">
        <v>7</v>
      </c>
      <c r="E32" s="1"/>
      <c r="F32" s="2">
        <f>SUM(F18:F31)</f>
        <v>2262.2799999999997</v>
      </c>
      <c r="G32" s="3"/>
      <c r="H32" s="2">
        <f>SUM(H18:H31)</f>
        <v>6407.5</v>
      </c>
    </row>
    <row r="33" spans="1:8" ht="16" thickBot="1" x14ac:dyDescent="0.25">
      <c r="A33" s="1"/>
      <c r="B33" s="1"/>
      <c r="C33" s="1" t="s">
        <v>8</v>
      </c>
      <c r="D33" s="1"/>
      <c r="E33" s="1"/>
      <c r="F33" s="6">
        <f>SUM(F18:F31)</f>
        <v>2262.2799999999997</v>
      </c>
      <c r="G33" s="3"/>
      <c r="H33" s="6">
        <f>SUM(H18:H32)</f>
        <v>12815</v>
      </c>
    </row>
    <row r="34" spans="1:8" ht="16" thickBot="1" x14ac:dyDescent="0.25">
      <c r="B34" s="1" t="s">
        <v>35</v>
      </c>
      <c r="C34" s="1"/>
      <c r="D34" s="1"/>
      <c r="E34" s="1"/>
      <c r="F34" s="7">
        <f>+F16-F32</f>
        <v>5173.09</v>
      </c>
      <c r="G34" s="1"/>
      <c r="H34" s="21">
        <f>ROUND(H16-H33,5)</f>
        <v>-1850.02</v>
      </c>
    </row>
    <row r="35" spans="1:8" ht="16" thickTop="1" x14ac:dyDescent="0.2"/>
    <row r="36" spans="1:8" x14ac:dyDescent="0.2">
      <c r="B36" s="12"/>
      <c r="C36" s="12"/>
      <c r="D36" s="12"/>
      <c r="E36" s="12"/>
      <c r="F36" s="13"/>
      <c r="G36" s="13"/>
      <c r="H36" s="13"/>
    </row>
    <row r="37" spans="1:8" x14ac:dyDescent="0.2">
      <c r="B37" s="12"/>
      <c r="C37" s="12"/>
      <c r="D37" s="12"/>
      <c r="E37" s="1" t="s">
        <v>10</v>
      </c>
      <c r="F37" s="1"/>
      <c r="G37" s="1"/>
      <c r="H37" s="17">
        <f>+H6+F34</f>
        <v>34280.479999999996</v>
      </c>
    </row>
  </sheetData>
  <mergeCells count="2">
    <mergeCell ref="B1:J2"/>
    <mergeCell ref="B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43A00-73A2-AB4C-8F4B-01D074A39453}">
  <dimension ref="A1:J37"/>
  <sheetViews>
    <sheetView topLeftCell="A12" workbookViewId="0">
      <selection activeCell="H31" sqref="H31"/>
    </sheetView>
  </sheetViews>
  <sheetFormatPr baseColWidth="10" defaultRowHeight="15" x14ac:dyDescent="0.2"/>
  <cols>
    <col min="1" max="1" width="2.83203125" customWidth="1"/>
  </cols>
  <sheetData>
    <row r="1" spans="1:10" ht="28" customHeight="1" x14ac:dyDescent="0.2">
      <c r="B1" s="30" t="s">
        <v>19</v>
      </c>
      <c r="C1" s="30"/>
      <c r="D1" s="30"/>
      <c r="E1" s="30"/>
      <c r="F1" s="30"/>
      <c r="G1" s="30"/>
      <c r="H1" s="30"/>
      <c r="I1" s="30"/>
      <c r="J1" s="30"/>
    </row>
    <row r="2" spans="1:10" x14ac:dyDescent="0.2">
      <c r="A2" s="11"/>
      <c r="B2" s="30"/>
      <c r="C2" s="30"/>
      <c r="D2" s="30"/>
      <c r="E2" s="30"/>
      <c r="F2" s="30"/>
      <c r="G2" s="30"/>
      <c r="H2" s="30"/>
      <c r="I2" s="30"/>
      <c r="J2" s="30"/>
    </row>
    <row r="3" spans="1:10" ht="16" x14ac:dyDescent="0.2">
      <c r="B3" s="30" t="s">
        <v>36</v>
      </c>
      <c r="C3" s="30"/>
      <c r="D3" s="30"/>
      <c r="E3" s="30"/>
      <c r="F3" s="30"/>
      <c r="G3" s="30"/>
      <c r="H3" s="30"/>
      <c r="I3" s="30"/>
      <c r="J3" s="30"/>
    </row>
    <row r="4" spans="1:10" x14ac:dyDescent="0.2"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">
      <c r="B5" s="12"/>
      <c r="C5" s="12"/>
      <c r="D5" s="12"/>
      <c r="E5" s="12"/>
      <c r="F5" s="13"/>
      <c r="G5" s="13"/>
      <c r="H5" s="13"/>
    </row>
    <row r="6" spans="1:10" x14ac:dyDescent="0.2">
      <c r="B6" s="12"/>
      <c r="C6" s="12"/>
      <c r="D6" s="12"/>
      <c r="E6" s="12" t="s">
        <v>18</v>
      </c>
      <c r="F6" s="13"/>
      <c r="G6" s="13"/>
      <c r="H6" s="18">
        <v>34280.480000000003</v>
      </c>
    </row>
    <row r="7" spans="1:10" ht="16" thickBot="1" x14ac:dyDescent="0.25">
      <c r="B7" s="12"/>
      <c r="C7" s="12"/>
      <c r="D7" s="12"/>
      <c r="E7" s="12"/>
      <c r="F7" s="13"/>
      <c r="G7" s="13"/>
      <c r="H7" s="13"/>
    </row>
    <row r="8" spans="1:10" ht="17" thickTop="1" thickBot="1" x14ac:dyDescent="0.25">
      <c r="B8" s="15"/>
      <c r="C8" s="15"/>
      <c r="D8" s="15"/>
      <c r="E8" s="15"/>
      <c r="F8" s="9" t="s">
        <v>0</v>
      </c>
      <c r="G8" s="10"/>
      <c r="H8" s="9" t="s">
        <v>1</v>
      </c>
    </row>
    <row r="9" spans="1:10" ht="16" thickTop="1" x14ac:dyDescent="0.2">
      <c r="B9" s="12"/>
      <c r="C9" s="12"/>
      <c r="D9" s="12"/>
      <c r="E9" s="12"/>
      <c r="F9" s="13"/>
      <c r="G9" s="13"/>
      <c r="H9" s="13"/>
    </row>
    <row r="10" spans="1:10" x14ac:dyDescent="0.2">
      <c r="A10" s="1"/>
      <c r="B10" s="1"/>
      <c r="C10" s="1" t="s">
        <v>2</v>
      </c>
      <c r="D10" s="1"/>
      <c r="E10" s="1"/>
      <c r="F10" s="2"/>
      <c r="G10" s="3"/>
      <c r="H10" s="2"/>
    </row>
    <row r="11" spans="1:10" x14ac:dyDescent="0.2">
      <c r="A11" s="1"/>
      <c r="B11" s="1"/>
      <c r="C11" s="1"/>
      <c r="D11" s="1" t="s">
        <v>16</v>
      </c>
      <c r="F11" s="2">
        <v>4855.05</v>
      </c>
      <c r="G11" s="3"/>
      <c r="H11" s="4">
        <f>+January!F11+February!F11+F11</f>
        <v>14322.04</v>
      </c>
    </row>
    <row r="12" spans="1:10" x14ac:dyDescent="0.2">
      <c r="A12" s="1"/>
      <c r="B12" s="1"/>
      <c r="C12" s="1"/>
      <c r="D12" s="1" t="s">
        <v>20</v>
      </c>
      <c r="F12" s="4">
        <v>662.49</v>
      </c>
      <c r="G12" s="3"/>
      <c r="H12" s="4">
        <f>+January!F12+February!F12+F12</f>
        <v>1994.11</v>
      </c>
    </row>
    <row r="13" spans="1:10" ht="16" thickBot="1" x14ac:dyDescent="0.25">
      <c r="A13" s="1"/>
      <c r="B13" s="1"/>
      <c r="C13" s="1"/>
      <c r="D13" s="1" t="s">
        <v>31</v>
      </c>
      <c r="F13" s="4">
        <v>0</v>
      </c>
      <c r="G13" s="3"/>
      <c r="H13" s="4">
        <f>+January!F13+February!F13+F13</f>
        <v>771.98</v>
      </c>
    </row>
    <row r="14" spans="1:10" ht="16" thickBot="1" x14ac:dyDescent="0.25">
      <c r="A14" s="1"/>
      <c r="B14" s="1"/>
      <c r="C14" s="1"/>
      <c r="D14" s="1" t="s">
        <v>14</v>
      </c>
      <c r="E14" s="1"/>
      <c r="F14" s="6">
        <f>SUM(F11:F13)</f>
        <v>5517.54</v>
      </c>
      <c r="G14" s="3"/>
      <c r="H14" s="6">
        <f>SUM(H11:H13)</f>
        <v>17088.13</v>
      </c>
    </row>
    <row r="15" spans="1:10" ht="16" thickBot="1" x14ac:dyDescent="0.25">
      <c r="A15" s="1"/>
      <c r="B15" s="1"/>
      <c r="C15" s="1" t="s">
        <v>3</v>
      </c>
      <c r="D15" s="1"/>
      <c r="E15" s="1"/>
      <c r="F15" s="5">
        <f>ROUND(F10+F14,5)</f>
        <v>5517.54</v>
      </c>
      <c r="G15" s="3"/>
      <c r="H15" s="5">
        <f>ROUND(H10+H14,5)</f>
        <v>17088.13</v>
      </c>
    </row>
    <row r="16" spans="1:10" x14ac:dyDescent="0.2">
      <c r="A16" s="1"/>
      <c r="B16" s="1" t="s">
        <v>4</v>
      </c>
      <c r="C16" s="1"/>
      <c r="D16" s="1"/>
      <c r="E16" s="1"/>
      <c r="F16" s="2">
        <f>F15</f>
        <v>5517.54</v>
      </c>
      <c r="G16" s="3"/>
      <c r="H16" s="2">
        <f>H15</f>
        <v>17088.13</v>
      </c>
    </row>
    <row r="17" spans="1:10" x14ac:dyDescent="0.2">
      <c r="A17" s="1"/>
      <c r="B17" s="1" t="s">
        <v>33</v>
      </c>
      <c r="E17" s="1"/>
      <c r="F17" s="2"/>
      <c r="G17" s="3"/>
      <c r="H17" s="2"/>
      <c r="I17" s="8"/>
      <c r="J17" s="8"/>
    </row>
    <row r="18" spans="1:10" x14ac:dyDescent="0.2">
      <c r="A18" s="1"/>
      <c r="B18" s="1"/>
      <c r="C18" s="1" t="s">
        <v>15</v>
      </c>
      <c r="F18" s="4">
        <v>295.52999999999997</v>
      </c>
      <c r="G18" s="4"/>
      <c r="H18" s="4">
        <f>+January!F19+February!F18+F18</f>
        <v>839.51</v>
      </c>
      <c r="I18" s="8"/>
      <c r="J18" s="8"/>
    </row>
    <row r="19" spans="1:10" x14ac:dyDescent="0.2">
      <c r="A19" s="1"/>
      <c r="B19" s="1"/>
      <c r="C19" s="1" t="s">
        <v>16</v>
      </c>
      <c r="F19" s="4">
        <v>66.239999999999995</v>
      </c>
      <c r="G19" s="4"/>
      <c r="H19" s="4">
        <f>+January!F20+February!F19+F19</f>
        <v>138.83999999999997</v>
      </c>
      <c r="I19" s="8"/>
      <c r="J19" s="8"/>
    </row>
    <row r="20" spans="1:10" x14ac:dyDescent="0.2">
      <c r="A20" s="1"/>
      <c r="B20" s="1"/>
      <c r="C20" s="1" t="s">
        <v>21</v>
      </c>
      <c r="F20" s="4">
        <v>0</v>
      </c>
      <c r="G20" s="4"/>
      <c r="H20" s="4">
        <f>+January!F21+February!F20+F20</f>
        <v>13.08</v>
      </c>
      <c r="I20" s="8"/>
      <c r="J20" s="8"/>
    </row>
    <row r="21" spans="1:10" x14ac:dyDescent="0.2">
      <c r="A21" s="1"/>
      <c r="B21" s="1"/>
      <c r="C21" s="1" t="s">
        <v>34</v>
      </c>
      <c r="F21" s="4">
        <v>822.5</v>
      </c>
      <c r="G21" s="4"/>
      <c r="H21" s="4">
        <f>+February!F21+F21</f>
        <v>1661.21</v>
      </c>
      <c r="I21" s="8"/>
      <c r="J21" s="8"/>
    </row>
    <row r="22" spans="1:10" x14ac:dyDescent="0.2">
      <c r="A22" s="1"/>
      <c r="B22" s="1"/>
      <c r="C22" s="1" t="s">
        <v>22</v>
      </c>
      <c r="F22" s="4">
        <v>0</v>
      </c>
      <c r="G22" s="4"/>
      <c r="H22" s="4">
        <f>+January!F22+February!F22+F22</f>
        <v>10</v>
      </c>
      <c r="I22" s="8"/>
      <c r="J22" s="8"/>
    </row>
    <row r="23" spans="1:10" x14ac:dyDescent="0.2">
      <c r="A23" s="1"/>
      <c r="B23" s="1"/>
      <c r="C23" s="1" t="s">
        <v>23</v>
      </c>
      <c r="F23" s="4">
        <v>747.69</v>
      </c>
      <c r="G23" s="4"/>
      <c r="H23" s="4">
        <f>+January!F23+February!F23+F23</f>
        <v>2861.9</v>
      </c>
      <c r="I23" s="8"/>
      <c r="J23" s="8"/>
    </row>
    <row r="24" spans="1:10" x14ac:dyDescent="0.2">
      <c r="A24" s="1"/>
      <c r="B24" s="1"/>
      <c r="C24" s="1" t="s">
        <v>29</v>
      </c>
      <c r="F24" s="19">
        <v>-107.1</v>
      </c>
      <c r="G24" s="20"/>
      <c r="H24" s="19">
        <f>+January!F24+February!F24+F24</f>
        <v>-321.29999999999995</v>
      </c>
    </row>
    <row r="25" spans="1:10" x14ac:dyDescent="0.2">
      <c r="A25" s="1"/>
      <c r="B25" s="1"/>
      <c r="C25" s="1" t="s">
        <v>25</v>
      </c>
      <c r="F25" s="19">
        <v>8.9499999999999993</v>
      </c>
      <c r="G25" s="19"/>
      <c r="H25" s="19">
        <f>+January!F25+February!F25+F25</f>
        <v>-15.05</v>
      </c>
      <c r="I25" s="8"/>
      <c r="J25" s="8"/>
    </row>
    <row r="26" spans="1:10" x14ac:dyDescent="0.2">
      <c r="A26" s="1"/>
      <c r="B26" s="1"/>
      <c r="C26" s="1" t="s">
        <v>11</v>
      </c>
      <c r="F26" s="4">
        <v>177.58</v>
      </c>
      <c r="G26" s="4"/>
      <c r="H26" s="4">
        <f>+January!F26+February!F26+F26</f>
        <v>677.58</v>
      </c>
      <c r="I26" s="8"/>
      <c r="J26" s="8"/>
    </row>
    <row r="27" spans="1:10" x14ac:dyDescent="0.2">
      <c r="A27" s="1"/>
      <c r="B27" s="1"/>
      <c r="C27" s="1" t="s">
        <v>26</v>
      </c>
      <c r="F27" s="4">
        <v>145.26</v>
      </c>
      <c r="G27" s="4"/>
      <c r="H27" s="4">
        <f>+January!F27+February!F27+F27</f>
        <v>522.28</v>
      </c>
      <c r="I27" s="8"/>
      <c r="J27" s="8"/>
    </row>
    <row r="28" spans="1:10" x14ac:dyDescent="0.2">
      <c r="A28" s="1"/>
      <c r="B28" s="1"/>
      <c r="C28" s="1" t="s">
        <v>27</v>
      </c>
      <c r="F28" s="4">
        <v>0</v>
      </c>
      <c r="G28" s="4"/>
      <c r="H28" s="4">
        <f>+January!F28+February!F28+F28</f>
        <v>171.75</v>
      </c>
      <c r="I28" s="8"/>
      <c r="J28" s="8"/>
    </row>
    <row r="29" spans="1:10" x14ac:dyDescent="0.2">
      <c r="A29" s="1"/>
      <c r="B29" s="1"/>
      <c r="C29" s="1" t="s">
        <v>28</v>
      </c>
      <c r="F29" s="4">
        <v>0</v>
      </c>
      <c r="G29" s="4"/>
      <c r="H29" s="4">
        <f>+January!F29+February!F29+F29</f>
        <v>500</v>
      </c>
      <c r="I29" s="8"/>
      <c r="J29" s="8"/>
    </row>
    <row r="30" spans="1:10" x14ac:dyDescent="0.2">
      <c r="A30" s="1"/>
      <c r="B30" s="1"/>
      <c r="C30" s="1" t="s">
        <v>30</v>
      </c>
      <c r="F30" s="4"/>
      <c r="G30" s="4"/>
      <c r="H30" s="4">
        <v>6492.44</v>
      </c>
      <c r="I30" s="8"/>
      <c r="J30" s="8"/>
    </row>
    <row r="31" spans="1:10" x14ac:dyDescent="0.2">
      <c r="A31" s="1"/>
      <c r="B31" s="1"/>
      <c r="C31" s="1" t="s">
        <v>32</v>
      </c>
      <c r="F31" s="4">
        <v>0</v>
      </c>
      <c r="G31" s="4"/>
      <c r="H31" s="4">
        <v>175</v>
      </c>
      <c r="I31" s="8"/>
      <c r="J31" s="8"/>
    </row>
    <row r="32" spans="1:10" ht="16" thickBot="1" x14ac:dyDescent="0.25">
      <c r="A32" s="1"/>
      <c r="B32" s="1"/>
      <c r="C32" s="1" t="s">
        <v>7</v>
      </c>
      <c r="E32" s="1"/>
      <c r="F32" s="2">
        <f>SUM(F18:F31)</f>
        <v>2156.65</v>
      </c>
      <c r="G32" s="3"/>
      <c r="H32" s="2">
        <f>SUM(H18:H31)</f>
        <v>13727.239999999998</v>
      </c>
    </row>
    <row r="33" spans="1:8" ht="16" thickBot="1" x14ac:dyDescent="0.25">
      <c r="A33" s="1"/>
      <c r="B33" s="1"/>
      <c r="C33" s="1" t="s">
        <v>8</v>
      </c>
      <c r="D33" s="1"/>
      <c r="E33" s="1"/>
      <c r="F33" s="6">
        <f>SUM(F18:F31)</f>
        <v>2156.65</v>
      </c>
      <c r="G33" s="3"/>
      <c r="H33" s="6">
        <f>SUM(H18:H31)</f>
        <v>13727.239999999998</v>
      </c>
    </row>
    <row r="34" spans="1:8" ht="16" thickBot="1" x14ac:dyDescent="0.25">
      <c r="B34" s="1" t="s">
        <v>35</v>
      </c>
      <c r="C34" s="1"/>
      <c r="D34" s="1"/>
      <c r="E34" s="1"/>
      <c r="F34" s="7">
        <f>+F16-F32</f>
        <v>3360.89</v>
      </c>
      <c r="G34" s="1"/>
      <c r="H34" s="21">
        <f>ROUND(H16-H33,5)</f>
        <v>3360.89</v>
      </c>
    </row>
    <row r="35" spans="1:8" ht="16" thickTop="1" x14ac:dyDescent="0.2"/>
    <row r="36" spans="1:8" x14ac:dyDescent="0.2">
      <c r="B36" s="12"/>
      <c r="C36" s="12"/>
      <c r="D36" s="12"/>
      <c r="E36" s="12"/>
      <c r="F36" s="13"/>
      <c r="G36" s="13"/>
      <c r="H36" s="13"/>
    </row>
    <row r="37" spans="1:8" x14ac:dyDescent="0.2">
      <c r="B37" s="12"/>
      <c r="C37" s="12"/>
      <c r="D37" s="12"/>
      <c r="E37" s="1" t="s">
        <v>10</v>
      </c>
      <c r="F37" s="1"/>
      <c r="G37" s="1"/>
      <c r="H37" s="17">
        <f>+H6+F34</f>
        <v>37641.370000000003</v>
      </c>
    </row>
  </sheetData>
  <mergeCells count="2">
    <mergeCell ref="B1:J2"/>
    <mergeCell ref="B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B3E7B-72E5-5545-BFDC-B2C7C1AF165C}">
  <dimension ref="A1:J39"/>
  <sheetViews>
    <sheetView topLeftCell="A9" workbookViewId="0">
      <selection sqref="A1:J39"/>
    </sheetView>
  </sheetViews>
  <sheetFormatPr baseColWidth="10" defaultRowHeight="15" x14ac:dyDescent="0.2"/>
  <cols>
    <col min="8" max="8" width="11.1640625" bestFit="1" customWidth="1"/>
  </cols>
  <sheetData>
    <row r="1" spans="1:10" ht="25" customHeight="1" x14ac:dyDescent="0.2">
      <c r="B1" s="30" t="s">
        <v>19</v>
      </c>
      <c r="C1" s="30"/>
      <c r="D1" s="30"/>
      <c r="E1" s="30"/>
      <c r="F1" s="30"/>
      <c r="G1" s="30"/>
      <c r="H1" s="30"/>
      <c r="I1" s="30"/>
      <c r="J1" s="30"/>
    </row>
    <row r="2" spans="1:10" x14ac:dyDescent="0.2">
      <c r="A2" s="11"/>
      <c r="B2" s="30"/>
      <c r="C2" s="30"/>
      <c r="D2" s="30"/>
      <c r="E2" s="30"/>
      <c r="F2" s="30"/>
      <c r="G2" s="30"/>
      <c r="H2" s="30"/>
      <c r="I2" s="30"/>
      <c r="J2" s="30"/>
    </row>
    <row r="3" spans="1:10" ht="16" x14ac:dyDescent="0.2">
      <c r="B3" s="30" t="s">
        <v>37</v>
      </c>
      <c r="C3" s="30"/>
      <c r="D3" s="30"/>
      <c r="E3" s="30"/>
      <c r="F3" s="30"/>
      <c r="G3" s="30"/>
      <c r="H3" s="30"/>
      <c r="I3" s="30"/>
      <c r="J3" s="30"/>
    </row>
    <row r="4" spans="1:10" x14ac:dyDescent="0.2"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">
      <c r="B5" s="12"/>
      <c r="C5" s="12"/>
      <c r="D5" s="12"/>
      <c r="E5" s="12"/>
      <c r="F5" s="13"/>
      <c r="G5" s="13"/>
      <c r="H5" s="13"/>
    </row>
    <row r="6" spans="1:10" x14ac:dyDescent="0.2">
      <c r="B6" s="12"/>
      <c r="C6" s="12"/>
      <c r="D6" s="12"/>
      <c r="E6" s="12" t="s">
        <v>18</v>
      </c>
      <c r="F6" s="13"/>
      <c r="G6" s="13"/>
      <c r="H6" s="18">
        <v>37641.370000000003</v>
      </c>
    </row>
    <row r="7" spans="1:10" ht="16" thickBot="1" x14ac:dyDescent="0.25">
      <c r="B7" s="12"/>
      <c r="C7" s="12"/>
      <c r="D7" s="12"/>
      <c r="E7" s="12"/>
      <c r="F7" s="13"/>
      <c r="G7" s="13"/>
      <c r="H7" s="13"/>
    </row>
    <row r="8" spans="1:10" ht="17" thickTop="1" thickBot="1" x14ac:dyDescent="0.25">
      <c r="B8" s="15"/>
      <c r="C8" s="15"/>
      <c r="D8" s="15"/>
      <c r="E8" s="15"/>
      <c r="F8" s="9" t="s">
        <v>0</v>
      </c>
      <c r="G8" s="10"/>
      <c r="H8" s="9" t="s">
        <v>1</v>
      </c>
    </row>
    <row r="9" spans="1:10" ht="16" thickTop="1" x14ac:dyDescent="0.2">
      <c r="B9" s="12"/>
      <c r="C9" s="12"/>
      <c r="D9" s="12"/>
      <c r="E9" s="12"/>
      <c r="F9" s="13"/>
      <c r="G9" s="13"/>
      <c r="H9" s="13"/>
    </row>
    <row r="10" spans="1:10" x14ac:dyDescent="0.2">
      <c r="A10" s="1"/>
      <c r="B10" s="1"/>
      <c r="C10" s="1" t="s">
        <v>2</v>
      </c>
      <c r="D10" s="1"/>
      <c r="E10" s="1"/>
      <c r="F10" s="2"/>
      <c r="G10" s="3"/>
      <c r="H10" s="2"/>
    </row>
    <row r="11" spans="1:10" x14ac:dyDescent="0.2">
      <c r="A11" s="1"/>
      <c r="B11" s="1"/>
      <c r="C11" s="1"/>
      <c r="D11" s="1" t="s">
        <v>16</v>
      </c>
      <c r="F11" s="2">
        <v>3670.95</v>
      </c>
      <c r="G11" s="3"/>
      <c r="H11" s="4">
        <v>17992.990000000002</v>
      </c>
    </row>
    <row r="12" spans="1:10" x14ac:dyDescent="0.2">
      <c r="A12" s="1"/>
      <c r="B12" s="1"/>
      <c r="C12" s="1"/>
      <c r="D12" s="1" t="s">
        <v>20</v>
      </c>
      <c r="F12" s="4">
        <v>500.01</v>
      </c>
      <c r="G12" s="3"/>
      <c r="H12" s="4">
        <v>2494.09</v>
      </c>
    </row>
    <row r="13" spans="1:10" ht="16" thickBot="1" x14ac:dyDescent="0.25">
      <c r="A13" s="1"/>
      <c r="B13" s="1"/>
      <c r="C13" s="1"/>
      <c r="D13" s="1" t="s">
        <v>31</v>
      </c>
      <c r="F13" s="4">
        <v>0</v>
      </c>
      <c r="G13" s="3"/>
      <c r="H13" s="4">
        <f>+January!F13+February!F13+F13</f>
        <v>771.98</v>
      </c>
    </row>
    <row r="14" spans="1:10" ht="16" thickBot="1" x14ac:dyDescent="0.25">
      <c r="A14" s="1"/>
      <c r="B14" s="1"/>
      <c r="C14" s="1"/>
      <c r="D14" s="1" t="s">
        <v>14</v>
      </c>
      <c r="E14" s="1"/>
      <c r="F14" s="6">
        <f>SUM(F11:F13)</f>
        <v>4170.96</v>
      </c>
      <c r="G14" s="3"/>
      <c r="H14" s="6">
        <f>SUM(H11:H13)</f>
        <v>21259.06</v>
      </c>
    </row>
    <row r="15" spans="1:10" ht="16" thickBot="1" x14ac:dyDescent="0.25">
      <c r="A15" s="1"/>
      <c r="B15" s="1"/>
      <c r="C15" s="1" t="s">
        <v>3</v>
      </c>
      <c r="D15" s="1"/>
      <c r="E15" s="1"/>
      <c r="F15" s="5">
        <f>ROUND(F10+F14,5)</f>
        <v>4170.96</v>
      </c>
      <c r="G15" s="3"/>
      <c r="H15" s="5">
        <f>ROUND(H10+H14,5)</f>
        <v>21259.06</v>
      </c>
    </row>
    <row r="16" spans="1:10" x14ac:dyDescent="0.2">
      <c r="A16" s="1"/>
      <c r="B16" s="1" t="s">
        <v>4</v>
      </c>
      <c r="C16" s="1"/>
      <c r="D16" s="1"/>
      <c r="E16" s="1"/>
      <c r="F16" s="2">
        <f>F15</f>
        <v>4170.96</v>
      </c>
      <c r="G16" s="3"/>
      <c r="H16" s="2">
        <f>H15</f>
        <v>21259.06</v>
      </c>
    </row>
    <row r="17" spans="1:10" x14ac:dyDescent="0.2">
      <c r="A17" s="1"/>
      <c r="B17" s="1" t="s">
        <v>33</v>
      </c>
      <c r="E17" s="1"/>
      <c r="F17" s="2"/>
      <c r="G17" s="3"/>
      <c r="H17" s="2"/>
      <c r="I17" s="8"/>
      <c r="J17" s="8"/>
    </row>
    <row r="18" spans="1:10" x14ac:dyDescent="0.2">
      <c r="A18" s="1"/>
      <c r="B18" s="1"/>
      <c r="C18" s="1" t="s">
        <v>15</v>
      </c>
      <c r="F18" s="4">
        <v>303.60000000000002</v>
      </c>
      <c r="G18" s="4"/>
      <c r="H18" s="4">
        <v>1143.1099999999999</v>
      </c>
      <c r="I18" s="8"/>
      <c r="J18" s="8"/>
    </row>
    <row r="19" spans="1:10" x14ac:dyDescent="0.2">
      <c r="A19" s="1"/>
      <c r="B19" s="1"/>
      <c r="C19" s="1" t="s">
        <v>38</v>
      </c>
      <c r="F19" s="4">
        <v>250</v>
      </c>
      <c r="G19" s="4"/>
      <c r="H19" s="4">
        <v>250</v>
      </c>
      <c r="I19" s="8"/>
      <c r="J19" s="8"/>
    </row>
    <row r="20" spans="1:10" x14ac:dyDescent="0.2">
      <c r="A20" s="1"/>
      <c r="B20" s="1"/>
      <c r="C20" s="1" t="s">
        <v>16</v>
      </c>
      <c r="F20" s="4">
        <v>50</v>
      </c>
      <c r="G20" s="4"/>
      <c r="H20" s="4">
        <v>188.84</v>
      </c>
      <c r="I20" s="8"/>
      <c r="J20" s="8"/>
    </row>
    <row r="21" spans="1:10" x14ac:dyDescent="0.2">
      <c r="A21" s="1"/>
      <c r="B21" s="1"/>
      <c r="C21" s="1" t="s">
        <v>21</v>
      </c>
      <c r="F21" s="4">
        <v>0</v>
      </c>
      <c r="G21" s="4"/>
      <c r="H21" s="4">
        <f>+January!F21+February!F20+F21</f>
        <v>13.08</v>
      </c>
      <c r="I21" s="8"/>
      <c r="J21" s="8"/>
    </row>
    <row r="22" spans="1:10" x14ac:dyDescent="0.2">
      <c r="A22" s="1"/>
      <c r="B22" s="1"/>
      <c r="C22" s="1" t="s">
        <v>34</v>
      </c>
      <c r="F22" s="4">
        <v>662.5</v>
      </c>
      <c r="G22" s="4"/>
      <c r="H22" s="4">
        <v>2323.71</v>
      </c>
      <c r="I22" s="8"/>
      <c r="J22" s="8"/>
    </row>
    <row r="23" spans="1:10" x14ac:dyDescent="0.2">
      <c r="A23" s="1"/>
      <c r="B23" s="1"/>
      <c r="C23" s="1" t="s">
        <v>22</v>
      </c>
      <c r="F23" s="4">
        <v>0</v>
      </c>
      <c r="G23" s="4"/>
      <c r="H23" s="4">
        <f>+January!F22+February!F22+F23</f>
        <v>10</v>
      </c>
      <c r="I23" s="8"/>
      <c r="J23" s="8"/>
    </row>
    <row r="24" spans="1:10" x14ac:dyDescent="0.2">
      <c r="A24" s="1"/>
      <c r="B24" s="1"/>
      <c r="C24" s="1" t="s">
        <v>23</v>
      </c>
      <c r="F24" s="4">
        <v>969.7</v>
      </c>
      <c r="G24" s="4"/>
      <c r="H24" s="4">
        <v>3831.6</v>
      </c>
      <c r="I24" s="8"/>
      <c r="J24" s="8"/>
    </row>
    <row r="25" spans="1:10" x14ac:dyDescent="0.2">
      <c r="A25" s="1"/>
      <c r="B25" s="1"/>
      <c r="C25" s="1" t="s">
        <v>29</v>
      </c>
      <c r="F25" s="19">
        <v>-107.1</v>
      </c>
      <c r="G25" s="20"/>
      <c r="H25" s="19">
        <f>+January!F24+February!F24+F25</f>
        <v>-321.29999999999995</v>
      </c>
    </row>
    <row r="26" spans="1:10" x14ac:dyDescent="0.2">
      <c r="A26" s="1"/>
      <c r="B26" s="1"/>
      <c r="C26" s="1" t="s">
        <v>25</v>
      </c>
      <c r="F26" s="19">
        <v>410.57</v>
      </c>
      <c r="G26" s="19"/>
      <c r="H26" s="19">
        <v>395.52</v>
      </c>
      <c r="I26" s="8"/>
      <c r="J26" s="8"/>
    </row>
    <row r="27" spans="1:10" x14ac:dyDescent="0.2">
      <c r="A27" s="1"/>
      <c r="B27" s="1"/>
      <c r="C27" s="1" t="s">
        <v>11</v>
      </c>
      <c r="F27" s="4">
        <v>0</v>
      </c>
      <c r="G27" s="4"/>
      <c r="H27" s="4">
        <v>667.54</v>
      </c>
      <c r="I27" s="8"/>
      <c r="J27" s="8"/>
    </row>
    <row r="28" spans="1:10" x14ac:dyDescent="0.2">
      <c r="A28" s="1"/>
      <c r="B28" s="1"/>
      <c r="C28" s="1" t="s">
        <v>26</v>
      </c>
      <c r="F28" s="4">
        <v>145.26</v>
      </c>
      <c r="G28" s="4"/>
      <c r="H28" s="4">
        <v>667.54</v>
      </c>
      <c r="I28" s="8"/>
      <c r="J28" s="8"/>
    </row>
    <row r="29" spans="1:10" x14ac:dyDescent="0.2">
      <c r="A29" s="1"/>
      <c r="B29" s="1"/>
      <c r="C29" s="1" t="s">
        <v>27</v>
      </c>
      <c r="F29" s="4">
        <v>16.510000000000002</v>
      </c>
      <c r="G29" s="4"/>
      <c r="H29" s="4">
        <f>+January!F28+February!F28+F29</f>
        <v>188.26</v>
      </c>
      <c r="I29" s="8"/>
      <c r="J29" s="8"/>
    </row>
    <row r="30" spans="1:10" x14ac:dyDescent="0.2">
      <c r="A30" s="1"/>
      <c r="B30" s="1"/>
      <c r="C30" s="1" t="s">
        <v>28</v>
      </c>
      <c r="F30" s="4">
        <v>64.599999999999994</v>
      </c>
      <c r="G30" s="4"/>
      <c r="H30" s="4">
        <v>564.6</v>
      </c>
      <c r="I30" s="8"/>
      <c r="J30" s="8"/>
    </row>
    <row r="31" spans="1:10" x14ac:dyDescent="0.2">
      <c r="A31" s="1"/>
      <c r="B31" s="1"/>
      <c r="C31" s="1" t="s">
        <v>30</v>
      </c>
      <c r="F31" s="4"/>
      <c r="G31" s="4"/>
      <c r="H31" s="4">
        <v>9853.33</v>
      </c>
      <c r="I31" s="8"/>
      <c r="J31" s="8"/>
    </row>
    <row r="32" spans="1:10" x14ac:dyDescent="0.2">
      <c r="A32" s="1"/>
      <c r="B32" s="1"/>
      <c r="C32" s="1" t="s">
        <v>32</v>
      </c>
      <c r="F32" s="4">
        <v>0</v>
      </c>
      <c r="G32" s="4"/>
      <c r="H32" s="4">
        <v>175</v>
      </c>
      <c r="I32" s="8"/>
      <c r="J32" s="8"/>
    </row>
    <row r="33" spans="1:8" ht="16" thickBot="1" x14ac:dyDescent="0.25">
      <c r="A33" s="1"/>
      <c r="B33" s="1"/>
      <c r="C33" s="1" t="s">
        <v>7</v>
      </c>
      <c r="E33" s="1"/>
      <c r="F33" s="2">
        <f>SUM(F18:F32)</f>
        <v>2765.6400000000008</v>
      </c>
      <c r="G33" s="3"/>
      <c r="H33" s="2">
        <f>SUM(H18:H32)</f>
        <v>19950.830000000002</v>
      </c>
    </row>
    <row r="34" spans="1:8" ht="16" thickBot="1" x14ac:dyDescent="0.25">
      <c r="A34" s="1"/>
      <c r="B34" s="1"/>
      <c r="C34" s="1" t="s">
        <v>8</v>
      </c>
      <c r="D34" s="1"/>
      <c r="E34" s="1"/>
      <c r="F34" s="6">
        <f>SUM(F18:F32)</f>
        <v>2765.6400000000008</v>
      </c>
      <c r="G34" s="3"/>
      <c r="H34" s="6">
        <f>SUM(H18:H32)</f>
        <v>19950.830000000002</v>
      </c>
    </row>
    <row r="35" spans="1:8" ht="16" thickBot="1" x14ac:dyDescent="0.25">
      <c r="B35" s="1" t="s">
        <v>35</v>
      </c>
      <c r="C35" s="1"/>
      <c r="D35" s="1"/>
      <c r="E35" s="1"/>
      <c r="F35" s="7">
        <f>+F16-F33</f>
        <v>1405.3199999999993</v>
      </c>
      <c r="G35" s="1"/>
      <c r="H35" s="21">
        <f>ROUND(H16-H34,5)</f>
        <v>1308.23</v>
      </c>
    </row>
    <row r="36" spans="1:8" ht="16" thickTop="1" x14ac:dyDescent="0.2"/>
    <row r="37" spans="1:8" x14ac:dyDescent="0.2">
      <c r="C37" s="1" t="s">
        <v>39</v>
      </c>
      <c r="H37" s="22">
        <v>-600</v>
      </c>
    </row>
    <row r="38" spans="1:8" x14ac:dyDescent="0.2">
      <c r="B38" s="12"/>
      <c r="C38" s="12"/>
      <c r="D38" s="12"/>
      <c r="E38" s="12"/>
      <c r="F38" s="13"/>
      <c r="G38" s="13"/>
      <c r="H38" s="13"/>
    </row>
    <row r="39" spans="1:8" x14ac:dyDescent="0.2">
      <c r="B39" s="12"/>
      <c r="C39" s="12"/>
      <c r="D39" s="12"/>
      <c r="E39" s="1" t="s">
        <v>10</v>
      </c>
      <c r="F39" s="1"/>
      <c r="G39" s="1"/>
      <c r="H39" s="17">
        <f>+H6+F35+H37</f>
        <v>38446.69</v>
      </c>
    </row>
  </sheetData>
  <mergeCells count="2">
    <mergeCell ref="B1:J2"/>
    <mergeCell ref="B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379DC-3E22-DD43-93E4-8DA3E9BF3582}">
  <dimension ref="A1:J39"/>
  <sheetViews>
    <sheetView topLeftCell="A8" workbookViewId="0">
      <selection activeCell="E39" sqref="E39:H39"/>
    </sheetView>
  </sheetViews>
  <sheetFormatPr baseColWidth="10" defaultRowHeight="15" x14ac:dyDescent="0.2"/>
  <cols>
    <col min="8" max="8" width="11.1640625" bestFit="1" customWidth="1"/>
  </cols>
  <sheetData>
    <row r="1" spans="1:10" ht="27" customHeight="1" x14ac:dyDescent="0.2">
      <c r="B1" s="30" t="s">
        <v>19</v>
      </c>
      <c r="C1" s="30"/>
      <c r="D1" s="30"/>
      <c r="E1" s="30"/>
      <c r="F1" s="30"/>
      <c r="G1" s="30"/>
      <c r="H1" s="30"/>
      <c r="I1" s="30"/>
      <c r="J1" s="30"/>
    </row>
    <row r="2" spans="1:10" x14ac:dyDescent="0.2">
      <c r="A2" s="11"/>
      <c r="B2" s="30"/>
      <c r="C2" s="30"/>
      <c r="D2" s="30"/>
      <c r="E2" s="30"/>
      <c r="F2" s="30"/>
      <c r="G2" s="30"/>
      <c r="H2" s="30"/>
      <c r="I2" s="30"/>
      <c r="J2" s="30"/>
    </row>
    <row r="3" spans="1:10" ht="16" x14ac:dyDescent="0.2">
      <c r="B3" s="30" t="s">
        <v>40</v>
      </c>
      <c r="C3" s="30"/>
      <c r="D3" s="30"/>
      <c r="E3" s="30"/>
      <c r="F3" s="30"/>
      <c r="G3" s="30"/>
      <c r="H3" s="30"/>
      <c r="I3" s="30"/>
      <c r="J3" s="30"/>
    </row>
    <row r="4" spans="1:10" x14ac:dyDescent="0.2"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">
      <c r="B5" s="12"/>
      <c r="C5" s="12"/>
      <c r="D5" s="12"/>
      <c r="E5" s="12"/>
      <c r="F5" s="13"/>
      <c r="G5" s="13"/>
      <c r="H5" s="13"/>
    </row>
    <row r="6" spans="1:10" x14ac:dyDescent="0.2">
      <c r="B6" s="12"/>
      <c r="C6" s="12"/>
      <c r="D6" s="12"/>
      <c r="E6" s="12" t="s">
        <v>18</v>
      </c>
      <c r="F6" s="13"/>
      <c r="G6" s="13"/>
      <c r="H6" s="18">
        <v>38446.69</v>
      </c>
    </row>
    <row r="7" spans="1:10" ht="16" thickBot="1" x14ac:dyDescent="0.25">
      <c r="B7" s="12"/>
      <c r="C7" s="12"/>
      <c r="D7" s="12"/>
      <c r="E7" s="12"/>
      <c r="F7" s="13"/>
      <c r="G7" s="13"/>
      <c r="H7" s="13"/>
    </row>
    <row r="8" spans="1:10" ht="17" thickTop="1" thickBot="1" x14ac:dyDescent="0.25">
      <c r="B8" s="15"/>
      <c r="C8" s="15"/>
      <c r="D8" s="15"/>
      <c r="E8" s="15"/>
      <c r="F8" s="9" t="s">
        <v>0</v>
      </c>
      <c r="G8" s="10"/>
      <c r="H8" s="9" t="s">
        <v>1</v>
      </c>
    </row>
    <row r="9" spans="1:10" ht="16" thickTop="1" x14ac:dyDescent="0.2">
      <c r="B9" s="12"/>
      <c r="C9" s="12"/>
      <c r="D9" s="12"/>
      <c r="E9" s="12"/>
      <c r="F9" s="13"/>
      <c r="G9" s="13"/>
      <c r="H9" s="13"/>
    </row>
    <row r="10" spans="1:10" x14ac:dyDescent="0.2">
      <c r="A10" s="1"/>
      <c r="B10" s="1"/>
      <c r="C10" s="1" t="s">
        <v>2</v>
      </c>
      <c r="D10" s="1"/>
      <c r="E10" s="1"/>
      <c r="F10" s="2"/>
      <c r="G10" s="3"/>
      <c r="H10" s="2"/>
    </row>
    <row r="11" spans="1:10" x14ac:dyDescent="0.2">
      <c r="A11" s="1"/>
      <c r="B11" s="1"/>
      <c r="C11" s="1"/>
      <c r="D11" s="1" t="s">
        <v>16</v>
      </c>
      <c r="F11" s="2">
        <v>3487.21</v>
      </c>
      <c r="G11" s="3"/>
      <c r="H11" s="4">
        <v>21485.200000000001</v>
      </c>
    </row>
    <row r="12" spans="1:10" x14ac:dyDescent="0.2">
      <c r="A12" s="1"/>
      <c r="B12" s="1"/>
      <c r="C12" s="1"/>
      <c r="D12" s="1" t="s">
        <v>20</v>
      </c>
      <c r="F12" s="4">
        <v>913.46</v>
      </c>
      <c r="G12" s="3"/>
      <c r="H12" s="4">
        <v>3407.57</v>
      </c>
    </row>
    <row r="13" spans="1:10" ht="16" thickBot="1" x14ac:dyDescent="0.25">
      <c r="A13" s="1"/>
      <c r="B13" s="1"/>
      <c r="C13" s="1"/>
      <c r="D13" s="1" t="s">
        <v>31</v>
      </c>
      <c r="F13" s="4">
        <v>0</v>
      </c>
      <c r="G13" s="3"/>
      <c r="H13" s="4">
        <v>0</v>
      </c>
    </row>
    <row r="14" spans="1:10" ht="16" thickBot="1" x14ac:dyDescent="0.25">
      <c r="A14" s="1"/>
      <c r="B14" s="1"/>
      <c r="C14" s="1"/>
      <c r="D14" s="1" t="s">
        <v>14</v>
      </c>
      <c r="E14" s="1"/>
      <c r="F14" s="6">
        <f>SUM(F11:F13)</f>
        <v>4400.67</v>
      </c>
      <c r="G14" s="3"/>
      <c r="H14" s="6">
        <f>SUM(H11:H13)</f>
        <v>24892.77</v>
      </c>
    </row>
    <row r="15" spans="1:10" ht="16" thickBot="1" x14ac:dyDescent="0.25">
      <c r="A15" s="1"/>
      <c r="B15" s="1"/>
      <c r="C15" s="1" t="s">
        <v>3</v>
      </c>
      <c r="D15" s="1"/>
      <c r="E15" s="1"/>
      <c r="F15" s="5">
        <f>ROUND(F10+F14,5)</f>
        <v>4400.67</v>
      </c>
      <c r="G15" s="3"/>
      <c r="H15" s="5">
        <f>ROUND(H10+H14,5)</f>
        <v>24892.77</v>
      </c>
    </row>
    <row r="16" spans="1:10" x14ac:dyDescent="0.2">
      <c r="A16" s="1"/>
      <c r="B16" s="1" t="s">
        <v>4</v>
      </c>
      <c r="C16" s="1"/>
      <c r="D16" s="1"/>
      <c r="E16" s="1"/>
      <c r="F16" s="2">
        <f>F15</f>
        <v>4400.67</v>
      </c>
      <c r="G16" s="3"/>
      <c r="H16" s="2">
        <f>H15</f>
        <v>24892.77</v>
      </c>
    </row>
    <row r="17" spans="1:10" x14ac:dyDescent="0.2">
      <c r="A17" s="1"/>
      <c r="B17" s="1" t="s">
        <v>33</v>
      </c>
      <c r="E17" s="1"/>
      <c r="F17" s="2"/>
      <c r="G17" s="3"/>
      <c r="H17" s="2"/>
      <c r="I17" s="8"/>
      <c r="J17" s="8"/>
    </row>
    <row r="18" spans="1:10" x14ac:dyDescent="0.2">
      <c r="A18" s="1"/>
      <c r="B18" s="1"/>
      <c r="C18" s="1" t="s">
        <v>15</v>
      </c>
      <c r="F18" s="4">
        <v>335.62</v>
      </c>
      <c r="G18" s="4"/>
      <c r="H18" s="4">
        <v>1478.73</v>
      </c>
      <c r="I18" s="8"/>
      <c r="J18" s="8"/>
    </row>
    <row r="19" spans="1:10" x14ac:dyDescent="0.2">
      <c r="A19" s="1"/>
      <c r="B19" s="1"/>
      <c r="C19" s="1" t="s">
        <v>38</v>
      </c>
      <c r="F19" s="4">
        <v>0</v>
      </c>
      <c r="G19" s="4"/>
      <c r="H19" s="4">
        <v>250</v>
      </c>
      <c r="I19" s="8"/>
      <c r="J19" s="8"/>
    </row>
    <row r="20" spans="1:10" x14ac:dyDescent="0.2">
      <c r="A20" s="1"/>
      <c r="B20" s="1"/>
      <c r="C20" s="1" t="s">
        <v>16</v>
      </c>
      <c r="F20" s="4">
        <v>91.34</v>
      </c>
      <c r="G20" s="4"/>
      <c r="H20" s="4">
        <v>280.18</v>
      </c>
      <c r="I20" s="8"/>
      <c r="J20" s="8"/>
    </row>
    <row r="21" spans="1:10" x14ac:dyDescent="0.2">
      <c r="A21" s="1"/>
      <c r="B21" s="1"/>
      <c r="C21" s="1" t="s">
        <v>21</v>
      </c>
      <c r="F21" s="4">
        <v>0</v>
      </c>
      <c r="G21" s="4"/>
      <c r="H21" s="4">
        <f>+January!F21+February!F20+F21</f>
        <v>13.08</v>
      </c>
      <c r="I21" s="8"/>
      <c r="J21" s="8"/>
    </row>
    <row r="22" spans="1:10" x14ac:dyDescent="0.2">
      <c r="A22" s="1"/>
      <c r="B22" s="1"/>
      <c r="C22" s="1" t="s">
        <v>34</v>
      </c>
      <c r="F22" s="4">
        <v>617.5</v>
      </c>
      <c r="G22" s="4"/>
      <c r="H22" s="4">
        <v>2896.21</v>
      </c>
      <c r="I22" s="8"/>
      <c r="J22" s="8"/>
    </row>
    <row r="23" spans="1:10" x14ac:dyDescent="0.2">
      <c r="A23" s="1"/>
      <c r="B23" s="1"/>
      <c r="C23" s="1" t="s">
        <v>22</v>
      </c>
      <c r="F23" s="4">
        <v>0</v>
      </c>
      <c r="G23" s="4"/>
      <c r="H23" s="4">
        <f>+January!F22+February!F22+F23</f>
        <v>10</v>
      </c>
      <c r="I23" s="8"/>
      <c r="J23" s="8"/>
    </row>
    <row r="24" spans="1:10" x14ac:dyDescent="0.2">
      <c r="A24" s="1"/>
      <c r="B24" s="1"/>
      <c r="C24" s="1" t="s">
        <v>23</v>
      </c>
      <c r="F24" s="4">
        <v>1013.62</v>
      </c>
      <c r="G24" s="4"/>
      <c r="H24" s="4">
        <v>4845.22</v>
      </c>
      <c r="I24" s="8"/>
      <c r="J24" s="8"/>
    </row>
    <row r="25" spans="1:10" x14ac:dyDescent="0.2">
      <c r="A25" s="1"/>
      <c r="B25" s="1"/>
      <c r="C25" s="1" t="s">
        <v>43</v>
      </c>
      <c r="F25" s="19">
        <v>131.9</v>
      </c>
      <c r="G25" s="20"/>
      <c r="H25" s="19">
        <v>-296.5</v>
      </c>
    </row>
    <row r="26" spans="1:10" x14ac:dyDescent="0.2">
      <c r="A26" s="1"/>
      <c r="B26" s="1"/>
      <c r="C26" s="1" t="s">
        <v>25</v>
      </c>
      <c r="F26" s="19">
        <v>312</v>
      </c>
      <c r="G26" s="19"/>
      <c r="H26" s="19">
        <v>707.52</v>
      </c>
      <c r="I26" s="8"/>
      <c r="J26" s="8"/>
    </row>
    <row r="27" spans="1:10" x14ac:dyDescent="0.2">
      <c r="A27" s="1"/>
      <c r="B27" s="1"/>
      <c r="C27" s="1" t="s">
        <v>11</v>
      </c>
      <c r="F27" s="4">
        <v>0</v>
      </c>
      <c r="G27" s="4"/>
      <c r="H27" s="4">
        <v>677.58</v>
      </c>
      <c r="I27" s="8"/>
      <c r="J27" s="8"/>
    </row>
    <row r="28" spans="1:10" x14ac:dyDescent="0.2">
      <c r="A28" s="1"/>
      <c r="B28" s="1" t="s">
        <v>41</v>
      </c>
      <c r="C28" s="1" t="s">
        <v>42</v>
      </c>
      <c r="F28" s="4">
        <v>620</v>
      </c>
      <c r="G28" s="4"/>
      <c r="H28" s="4">
        <v>620</v>
      </c>
      <c r="I28" s="8"/>
      <c r="J28" s="8"/>
    </row>
    <row r="29" spans="1:10" x14ac:dyDescent="0.2">
      <c r="A29" s="1"/>
      <c r="B29" s="1"/>
      <c r="C29" s="1" t="s">
        <v>26</v>
      </c>
      <c r="F29" s="4">
        <v>60.26</v>
      </c>
      <c r="G29" s="4"/>
      <c r="H29" s="4">
        <v>727.8</v>
      </c>
      <c r="I29" s="8"/>
      <c r="J29" s="8"/>
    </row>
    <row r="30" spans="1:10" x14ac:dyDescent="0.2">
      <c r="A30" s="1"/>
      <c r="B30" s="1"/>
      <c r="C30" s="1" t="s">
        <v>27</v>
      </c>
      <c r="F30" s="4">
        <v>0</v>
      </c>
      <c r="G30" s="4"/>
      <c r="H30" s="4">
        <v>188.26</v>
      </c>
      <c r="I30" s="8"/>
      <c r="J30" s="8"/>
    </row>
    <row r="31" spans="1:10" x14ac:dyDescent="0.2">
      <c r="A31" s="1"/>
      <c r="B31" s="1"/>
      <c r="C31" s="1" t="s">
        <v>28</v>
      </c>
      <c r="F31" s="4">
        <v>0</v>
      </c>
      <c r="G31" s="4"/>
      <c r="H31" s="4">
        <v>564.6</v>
      </c>
      <c r="I31" s="8"/>
      <c r="J31" s="8"/>
    </row>
    <row r="32" spans="1:10" x14ac:dyDescent="0.2">
      <c r="A32" s="1"/>
      <c r="B32" s="1"/>
      <c r="C32" s="1" t="s">
        <v>30</v>
      </c>
      <c r="F32" s="4"/>
      <c r="G32" s="4"/>
      <c r="H32" s="4">
        <v>11258.65</v>
      </c>
      <c r="I32" s="8"/>
      <c r="J32" s="8"/>
    </row>
    <row r="33" spans="1:10" x14ac:dyDescent="0.2">
      <c r="A33" s="1"/>
      <c r="B33" s="1"/>
      <c r="C33" s="1" t="s">
        <v>32</v>
      </c>
      <c r="F33" s="4">
        <v>0</v>
      </c>
      <c r="G33" s="4"/>
      <c r="H33" s="4">
        <v>175</v>
      </c>
      <c r="I33" s="8"/>
      <c r="J33" s="8"/>
    </row>
    <row r="34" spans="1:10" ht="16" thickBot="1" x14ac:dyDescent="0.25">
      <c r="A34" s="1"/>
      <c r="B34" s="1"/>
      <c r="C34" s="1" t="s">
        <v>7</v>
      </c>
      <c r="E34" s="1"/>
      <c r="F34" s="2">
        <f>SUM(F18:F33)</f>
        <v>3182.2400000000002</v>
      </c>
      <c r="G34" s="3"/>
      <c r="H34" s="2">
        <f>SUM(H18:H33)</f>
        <v>24396.33</v>
      </c>
    </row>
    <row r="35" spans="1:10" ht="16" thickBot="1" x14ac:dyDescent="0.25">
      <c r="A35" s="1"/>
      <c r="B35" s="1"/>
      <c r="C35" s="1" t="s">
        <v>8</v>
      </c>
      <c r="D35" s="1"/>
      <c r="E35" s="1"/>
      <c r="F35" s="6">
        <f>SUM(F18:F33)</f>
        <v>3182.2400000000002</v>
      </c>
      <c r="G35" s="3"/>
      <c r="H35" s="6">
        <f>SUM(H18:H33)</f>
        <v>24396.33</v>
      </c>
    </row>
    <row r="36" spans="1:10" ht="16" thickBot="1" x14ac:dyDescent="0.25">
      <c r="B36" s="1" t="s">
        <v>35</v>
      </c>
      <c r="C36" s="1"/>
      <c r="D36" s="1"/>
      <c r="E36" s="1"/>
      <c r="F36" s="7">
        <f>+F16-F34</f>
        <v>1218.4299999999998</v>
      </c>
      <c r="G36" s="1"/>
      <c r="H36" s="21">
        <f>ROUND(H16-H35,5)</f>
        <v>496.44</v>
      </c>
    </row>
    <row r="37" spans="1:10" ht="16" thickTop="1" x14ac:dyDescent="0.2"/>
    <row r="38" spans="1:10" x14ac:dyDescent="0.2">
      <c r="B38" s="12"/>
      <c r="C38" s="12"/>
      <c r="D38" s="12"/>
      <c r="E38" s="12"/>
      <c r="F38" s="13"/>
      <c r="G38" s="13"/>
      <c r="H38" s="13"/>
    </row>
    <row r="39" spans="1:10" x14ac:dyDescent="0.2">
      <c r="B39" s="12"/>
      <c r="C39" s="12"/>
      <c r="D39" s="12"/>
      <c r="E39" s="1" t="s">
        <v>10</v>
      </c>
      <c r="F39" s="1"/>
      <c r="G39" s="1"/>
      <c r="H39" s="17">
        <f>+H6+F36</f>
        <v>39665.120000000003</v>
      </c>
    </row>
  </sheetData>
  <mergeCells count="2">
    <mergeCell ref="B1:J2"/>
    <mergeCell ref="B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5A09-CBD6-6648-9130-016DAB4ECCE7}">
  <dimension ref="A1:K42"/>
  <sheetViews>
    <sheetView workbookViewId="0">
      <selection sqref="A1:J40"/>
    </sheetView>
  </sheetViews>
  <sheetFormatPr baseColWidth="10" defaultRowHeight="15" x14ac:dyDescent="0.2"/>
  <cols>
    <col min="8" max="8" width="11.1640625" bestFit="1" customWidth="1"/>
  </cols>
  <sheetData>
    <row r="1" spans="1:11" ht="22" customHeight="1" x14ac:dyDescent="0.2">
      <c r="B1" s="30" t="s">
        <v>19</v>
      </c>
      <c r="C1" s="30"/>
      <c r="D1" s="30"/>
      <c r="E1" s="30"/>
      <c r="F1" s="30"/>
      <c r="G1" s="30"/>
      <c r="H1" s="30"/>
      <c r="I1" s="30"/>
      <c r="J1" s="30"/>
    </row>
    <row r="2" spans="1:11" x14ac:dyDescent="0.2">
      <c r="A2" s="11"/>
      <c r="B2" s="30"/>
      <c r="C2" s="30"/>
      <c r="D2" s="30"/>
      <c r="E2" s="30"/>
      <c r="F2" s="30"/>
      <c r="G2" s="30"/>
      <c r="H2" s="30"/>
      <c r="I2" s="30"/>
      <c r="J2" s="30"/>
    </row>
    <row r="3" spans="1:11" ht="16" x14ac:dyDescent="0.2">
      <c r="B3" s="30" t="s">
        <v>44</v>
      </c>
      <c r="C3" s="30"/>
      <c r="D3" s="30"/>
      <c r="E3" s="30"/>
      <c r="F3" s="30"/>
      <c r="G3" s="30"/>
      <c r="H3" s="30"/>
      <c r="I3" s="30"/>
      <c r="J3" s="30"/>
    </row>
    <row r="4" spans="1:11" x14ac:dyDescent="0.2">
      <c r="B4" s="14"/>
      <c r="C4" s="14"/>
      <c r="D4" s="14"/>
      <c r="E4" s="14"/>
      <c r="F4" s="14"/>
      <c r="G4" s="14"/>
      <c r="H4" s="14"/>
      <c r="I4" s="14"/>
      <c r="J4" s="14"/>
    </row>
    <row r="5" spans="1:11" x14ac:dyDescent="0.2">
      <c r="B5" s="12"/>
      <c r="C5" s="12"/>
      <c r="D5" s="12"/>
      <c r="E5" s="12"/>
      <c r="F5" s="13"/>
      <c r="G5" s="13"/>
      <c r="H5" s="13"/>
    </row>
    <row r="6" spans="1:11" x14ac:dyDescent="0.2">
      <c r="B6" s="12"/>
      <c r="C6" s="12"/>
      <c r="D6" s="12"/>
      <c r="E6" s="12" t="s">
        <v>18</v>
      </c>
      <c r="F6" s="13"/>
      <c r="G6" s="13"/>
      <c r="H6" s="26">
        <v>39655.120000000003</v>
      </c>
      <c r="I6" s="1"/>
      <c r="J6" s="1"/>
      <c r="K6" s="17"/>
    </row>
    <row r="7" spans="1:11" ht="16" thickBot="1" x14ac:dyDescent="0.25">
      <c r="B7" s="12"/>
      <c r="C7" s="12"/>
      <c r="D7" s="12"/>
      <c r="E7" s="12"/>
      <c r="F7" s="13"/>
      <c r="G7" s="13"/>
      <c r="H7" s="13"/>
    </row>
    <row r="8" spans="1:11" ht="17" thickTop="1" thickBot="1" x14ac:dyDescent="0.25">
      <c r="B8" s="15"/>
      <c r="C8" s="15"/>
      <c r="D8" s="15"/>
      <c r="E8" s="15"/>
      <c r="F8" s="9" t="s">
        <v>0</v>
      </c>
      <c r="G8" s="10"/>
      <c r="H8" s="9" t="s">
        <v>1</v>
      </c>
    </row>
    <row r="9" spans="1:11" ht="16" thickTop="1" x14ac:dyDescent="0.2">
      <c r="B9" s="12"/>
      <c r="C9" s="12"/>
      <c r="D9" s="12"/>
      <c r="E9" s="12"/>
      <c r="F9" s="13"/>
      <c r="G9" s="13"/>
      <c r="H9" s="13"/>
    </row>
    <row r="10" spans="1:11" x14ac:dyDescent="0.2">
      <c r="A10" s="1"/>
      <c r="B10" s="1"/>
      <c r="C10" s="1" t="s">
        <v>2</v>
      </c>
      <c r="D10" s="1"/>
      <c r="E10" s="1"/>
      <c r="F10" s="2"/>
      <c r="G10" s="3"/>
      <c r="H10" s="2"/>
    </row>
    <row r="11" spans="1:11" x14ac:dyDescent="0.2">
      <c r="A11" s="1"/>
      <c r="B11" s="1"/>
      <c r="C11" s="1"/>
      <c r="D11" s="1" t="s">
        <v>16</v>
      </c>
      <c r="F11" s="2">
        <v>3128.84</v>
      </c>
      <c r="G11" s="3"/>
      <c r="H11" s="4">
        <v>24614.04</v>
      </c>
    </row>
    <row r="12" spans="1:11" x14ac:dyDescent="0.2">
      <c r="A12" s="1"/>
      <c r="B12" s="1"/>
      <c r="C12" s="1"/>
      <c r="D12" s="1" t="s">
        <v>20</v>
      </c>
      <c r="F12" s="4">
        <v>706.01</v>
      </c>
      <c r="G12" s="3"/>
      <c r="H12" s="4">
        <v>4113.59</v>
      </c>
    </row>
    <row r="13" spans="1:11" ht="16" thickBot="1" x14ac:dyDescent="0.25">
      <c r="A13" s="1"/>
      <c r="B13" s="1"/>
      <c r="C13" s="1"/>
      <c r="D13" s="1" t="s">
        <v>31</v>
      </c>
      <c r="F13" s="4">
        <v>0</v>
      </c>
      <c r="G13" s="3"/>
      <c r="H13" s="4">
        <v>0</v>
      </c>
    </row>
    <row r="14" spans="1:11" ht="16" thickBot="1" x14ac:dyDescent="0.25">
      <c r="A14" s="1"/>
      <c r="B14" s="1"/>
      <c r="C14" s="1"/>
      <c r="D14" s="1" t="s">
        <v>14</v>
      </c>
      <c r="E14" s="1"/>
      <c r="F14" s="6">
        <f>SUM(F11:F13)</f>
        <v>3834.8500000000004</v>
      </c>
      <c r="G14" s="3"/>
      <c r="H14" s="6">
        <f>SUM(H11:H13)</f>
        <v>28727.63</v>
      </c>
    </row>
    <row r="15" spans="1:11" ht="16" thickBot="1" x14ac:dyDescent="0.25">
      <c r="A15" s="1"/>
      <c r="B15" s="1"/>
      <c r="C15" s="1" t="s">
        <v>3</v>
      </c>
      <c r="D15" s="1"/>
      <c r="E15" s="1"/>
      <c r="F15" s="5">
        <f>ROUND(F10+F14,5)</f>
        <v>3834.85</v>
      </c>
      <c r="G15" s="3"/>
      <c r="H15" s="5">
        <f>ROUND(H10+H14,5)</f>
        <v>28727.63</v>
      </c>
    </row>
    <row r="16" spans="1:11" x14ac:dyDescent="0.2">
      <c r="A16" s="1"/>
      <c r="B16" s="1" t="s">
        <v>4</v>
      </c>
      <c r="C16" s="1"/>
      <c r="D16" s="1"/>
      <c r="E16" s="1"/>
      <c r="F16" s="2">
        <f>F15</f>
        <v>3834.85</v>
      </c>
      <c r="G16" s="3"/>
      <c r="H16" s="2">
        <f>H15</f>
        <v>28727.63</v>
      </c>
    </row>
    <row r="17" spans="1:10" x14ac:dyDescent="0.2">
      <c r="A17" s="1"/>
      <c r="B17" s="1" t="s">
        <v>33</v>
      </c>
      <c r="E17" s="1"/>
      <c r="F17" s="2"/>
      <c r="G17" s="3"/>
      <c r="H17" s="2"/>
      <c r="I17" s="8"/>
      <c r="J17" s="8"/>
    </row>
    <row r="18" spans="1:10" x14ac:dyDescent="0.2">
      <c r="A18" s="1"/>
      <c r="B18" s="1"/>
      <c r="C18" s="1" t="s">
        <v>15</v>
      </c>
      <c r="F18" s="4">
        <v>310.95</v>
      </c>
      <c r="G18" s="4"/>
      <c r="H18" s="27">
        <v>1789.68</v>
      </c>
      <c r="I18" s="8"/>
      <c r="J18" s="8"/>
    </row>
    <row r="19" spans="1:10" x14ac:dyDescent="0.2">
      <c r="A19" s="1"/>
      <c r="B19" s="1"/>
      <c r="C19" s="1" t="s">
        <v>38</v>
      </c>
      <c r="F19" s="4">
        <v>485</v>
      </c>
      <c r="G19" s="4"/>
      <c r="H19" s="27">
        <v>735</v>
      </c>
      <c r="I19" s="8"/>
      <c r="J19" s="8"/>
    </row>
    <row r="20" spans="1:10" x14ac:dyDescent="0.2">
      <c r="A20" s="1"/>
      <c r="B20" s="1"/>
      <c r="C20" s="1" t="s">
        <v>16</v>
      </c>
      <c r="F20" s="4">
        <v>70.599999999999994</v>
      </c>
      <c r="G20" s="4"/>
      <c r="H20" s="27">
        <v>350.78</v>
      </c>
      <c r="I20" s="8"/>
      <c r="J20" s="8"/>
    </row>
    <row r="21" spans="1:10" x14ac:dyDescent="0.2">
      <c r="A21" s="1"/>
      <c r="B21" s="1"/>
      <c r="C21" s="1" t="s">
        <v>45</v>
      </c>
      <c r="F21" s="4">
        <v>10</v>
      </c>
      <c r="G21" s="4"/>
      <c r="H21" s="27">
        <v>10</v>
      </c>
      <c r="I21" s="8"/>
      <c r="J21" s="8"/>
    </row>
    <row r="22" spans="1:10" x14ac:dyDescent="0.2">
      <c r="A22" s="1"/>
      <c r="B22" s="1"/>
      <c r="C22" s="1" t="s">
        <v>21</v>
      </c>
      <c r="F22" s="4">
        <v>0</v>
      </c>
      <c r="G22" s="4"/>
      <c r="H22" s="27">
        <f>+January!F21+February!F20+F22</f>
        <v>13.08</v>
      </c>
      <c r="I22" s="8"/>
      <c r="J22" s="8"/>
    </row>
    <row r="23" spans="1:10" x14ac:dyDescent="0.2">
      <c r="A23" s="1"/>
      <c r="B23" s="1"/>
      <c r="C23" s="1" t="s">
        <v>46</v>
      </c>
      <c r="F23" s="4">
        <v>617.5</v>
      </c>
      <c r="G23" s="4"/>
      <c r="H23" s="27">
        <v>3513.71</v>
      </c>
      <c r="I23" s="8"/>
      <c r="J23" s="8"/>
    </row>
    <row r="24" spans="1:10" x14ac:dyDescent="0.2">
      <c r="A24" s="1"/>
      <c r="B24" s="1"/>
      <c r="C24" s="1" t="s">
        <v>22</v>
      </c>
      <c r="F24" s="4">
        <v>0</v>
      </c>
      <c r="G24" s="4"/>
      <c r="H24" s="27">
        <f>+January!F22+February!F22+F24</f>
        <v>10</v>
      </c>
      <c r="I24" s="8"/>
      <c r="J24" s="8"/>
    </row>
    <row r="25" spans="1:10" x14ac:dyDescent="0.2">
      <c r="A25" s="1"/>
      <c r="B25" s="1"/>
      <c r="C25" s="1" t="s">
        <v>23</v>
      </c>
      <c r="F25" s="4">
        <v>981.21</v>
      </c>
      <c r="G25" s="4"/>
      <c r="H25" s="27">
        <v>5826.43</v>
      </c>
      <c r="I25" s="8"/>
      <c r="J25" s="8"/>
    </row>
    <row r="26" spans="1:10" x14ac:dyDescent="0.2">
      <c r="A26" s="1"/>
      <c r="B26" s="1"/>
      <c r="C26" s="1" t="s">
        <v>43</v>
      </c>
      <c r="F26" s="19">
        <v>-107.1</v>
      </c>
      <c r="G26" s="20"/>
      <c r="H26" s="28">
        <v>-403.6</v>
      </c>
    </row>
    <row r="27" spans="1:10" x14ac:dyDescent="0.2">
      <c r="A27" s="1"/>
      <c r="B27" s="1"/>
      <c r="C27" s="1" t="s">
        <v>25</v>
      </c>
      <c r="F27" s="19">
        <v>54.28</v>
      </c>
      <c r="G27" s="19"/>
      <c r="H27" s="28">
        <v>761.8</v>
      </c>
      <c r="I27" s="8"/>
      <c r="J27" s="8"/>
    </row>
    <row r="28" spans="1:10" x14ac:dyDescent="0.2">
      <c r="A28" s="1"/>
      <c r="B28" s="1"/>
      <c r="C28" s="1" t="s">
        <v>11</v>
      </c>
      <c r="F28" s="4">
        <v>0</v>
      </c>
      <c r="G28" s="4"/>
      <c r="H28" s="27">
        <v>677.58</v>
      </c>
      <c r="I28" s="8"/>
      <c r="J28" s="8"/>
    </row>
    <row r="29" spans="1:10" x14ac:dyDescent="0.2">
      <c r="A29" s="1"/>
      <c r="B29" s="1" t="s">
        <v>41</v>
      </c>
      <c r="C29" s="1" t="s">
        <v>42</v>
      </c>
      <c r="F29" s="4">
        <v>0</v>
      </c>
      <c r="G29" s="4"/>
      <c r="H29" s="27">
        <v>620</v>
      </c>
      <c r="I29" s="8"/>
      <c r="J29" s="8"/>
    </row>
    <row r="30" spans="1:10" x14ac:dyDescent="0.2">
      <c r="A30" s="1"/>
      <c r="B30" s="1"/>
      <c r="C30" s="1" t="s">
        <v>26</v>
      </c>
      <c r="F30" s="4">
        <v>578.14</v>
      </c>
      <c r="G30" s="4"/>
      <c r="H30" s="27">
        <v>1305.94</v>
      </c>
      <c r="I30" s="8"/>
      <c r="J30" s="8"/>
    </row>
    <row r="31" spans="1:10" x14ac:dyDescent="0.2">
      <c r="A31" s="1"/>
      <c r="B31" s="1"/>
      <c r="C31" s="1" t="s">
        <v>27</v>
      </c>
      <c r="F31" s="4">
        <v>5.94</v>
      </c>
      <c r="G31" s="4"/>
      <c r="H31" s="27">
        <v>194.2</v>
      </c>
      <c r="I31" s="8"/>
      <c r="J31" s="8"/>
    </row>
    <row r="32" spans="1:10" x14ac:dyDescent="0.2">
      <c r="A32" s="1"/>
      <c r="B32" s="1"/>
      <c r="C32" s="1" t="s">
        <v>28</v>
      </c>
      <c r="F32" s="4">
        <v>1113.25</v>
      </c>
      <c r="G32" s="4"/>
      <c r="H32" s="27">
        <v>1677.85</v>
      </c>
      <c r="I32" s="8"/>
      <c r="J32" s="8"/>
    </row>
    <row r="33" spans="1:10" x14ac:dyDescent="0.2">
      <c r="A33" s="1"/>
      <c r="B33" s="1"/>
      <c r="C33" s="1" t="s">
        <v>30</v>
      </c>
      <c r="F33" s="4"/>
      <c r="G33" s="4"/>
      <c r="H33" s="27">
        <v>12085.06</v>
      </c>
      <c r="I33" s="8"/>
      <c r="J33" s="8"/>
    </row>
    <row r="34" spans="1:10" x14ac:dyDescent="0.2">
      <c r="A34" s="1"/>
      <c r="B34" s="1"/>
      <c r="C34" s="1" t="s">
        <v>32</v>
      </c>
      <c r="F34" s="4">
        <v>0</v>
      </c>
      <c r="G34" s="4"/>
      <c r="H34" s="27">
        <v>175</v>
      </c>
      <c r="I34" s="8"/>
      <c r="J34" s="8"/>
    </row>
    <row r="35" spans="1:10" ht="16" thickBot="1" x14ac:dyDescent="0.25">
      <c r="A35" s="1"/>
      <c r="B35" s="1"/>
      <c r="C35" s="1" t="s">
        <v>7</v>
      </c>
      <c r="E35" s="1"/>
      <c r="F35" s="2">
        <f>SUM(F18:F34)</f>
        <v>4119.7700000000004</v>
      </c>
      <c r="G35" s="3"/>
      <c r="H35" s="2">
        <f>SUM(H18:H34)</f>
        <v>29342.510000000002</v>
      </c>
    </row>
    <row r="36" spans="1:10" ht="16" thickBot="1" x14ac:dyDescent="0.25">
      <c r="A36" s="1"/>
      <c r="B36" s="1"/>
      <c r="C36" s="1" t="s">
        <v>8</v>
      </c>
      <c r="D36" s="1"/>
      <c r="E36" s="1"/>
      <c r="F36" s="6">
        <f>SUM(F18:F34)</f>
        <v>4119.7700000000004</v>
      </c>
      <c r="G36" s="3"/>
      <c r="H36" s="6">
        <f>SUM(H18:H34)</f>
        <v>29342.510000000002</v>
      </c>
    </row>
    <row r="37" spans="1:10" ht="16" thickBot="1" x14ac:dyDescent="0.25">
      <c r="B37" s="1" t="s">
        <v>35</v>
      </c>
      <c r="C37" s="1"/>
      <c r="D37" s="1"/>
      <c r="E37" s="1"/>
      <c r="F37" s="23">
        <f>+F16-F35</f>
        <v>-284.92000000000053</v>
      </c>
      <c r="G37" s="1"/>
      <c r="H37" s="21">
        <f>ROUND(H16-H36,5)</f>
        <v>-614.88</v>
      </c>
    </row>
    <row r="38" spans="1:10" ht="16" thickTop="1" x14ac:dyDescent="0.2">
      <c r="C38" s="1"/>
    </row>
    <row r="39" spans="1:10" x14ac:dyDescent="0.2">
      <c r="F39" s="24"/>
    </row>
    <row r="40" spans="1:10" x14ac:dyDescent="0.2">
      <c r="E40" s="1" t="s">
        <v>10</v>
      </c>
      <c r="F40" s="1"/>
      <c r="G40" s="1"/>
      <c r="H40" s="17">
        <f>+H6+F37</f>
        <v>39370.200000000004</v>
      </c>
    </row>
    <row r="42" spans="1:10" x14ac:dyDescent="0.2">
      <c r="H42" s="25"/>
    </row>
  </sheetData>
  <mergeCells count="2">
    <mergeCell ref="B1:J2"/>
    <mergeCell ref="B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41930-DA53-F044-9E21-BC8855DCBE93}">
  <dimension ref="A1:J40"/>
  <sheetViews>
    <sheetView tabSelected="1" workbookViewId="0">
      <selection activeCell="F26" sqref="F26"/>
    </sheetView>
  </sheetViews>
  <sheetFormatPr baseColWidth="10" defaultRowHeight="15" x14ac:dyDescent="0.2"/>
  <cols>
    <col min="1" max="1" width="4.33203125" customWidth="1"/>
  </cols>
  <sheetData>
    <row r="1" spans="1:10" ht="21" customHeight="1" x14ac:dyDescent="0.2">
      <c r="B1" s="30" t="s">
        <v>19</v>
      </c>
      <c r="C1" s="30"/>
      <c r="D1" s="30"/>
      <c r="E1" s="30"/>
      <c r="F1" s="30"/>
      <c r="G1" s="30"/>
      <c r="H1" s="30"/>
      <c r="I1" s="30"/>
      <c r="J1" s="30"/>
    </row>
    <row r="2" spans="1:10" x14ac:dyDescent="0.2">
      <c r="A2" s="11"/>
      <c r="B2" s="30"/>
      <c r="C2" s="30"/>
      <c r="D2" s="30"/>
      <c r="E2" s="30"/>
      <c r="F2" s="30"/>
      <c r="G2" s="30"/>
      <c r="H2" s="30"/>
      <c r="I2" s="30"/>
      <c r="J2" s="30"/>
    </row>
    <row r="3" spans="1:10" ht="16" x14ac:dyDescent="0.2">
      <c r="B3" s="30" t="s">
        <v>47</v>
      </c>
      <c r="C3" s="30"/>
      <c r="D3" s="30"/>
      <c r="E3" s="30"/>
      <c r="F3" s="30"/>
      <c r="G3" s="30"/>
      <c r="H3" s="30"/>
      <c r="I3" s="30"/>
      <c r="J3" s="30"/>
    </row>
    <row r="4" spans="1:10" x14ac:dyDescent="0.2"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">
      <c r="B5" s="12"/>
      <c r="C5" s="12"/>
      <c r="D5" s="12"/>
      <c r="E5" s="12"/>
      <c r="F5" s="13"/>
      <c r="G5" s="13"/>
      <c r="H5" s="13"/>
    </row>
    <row r="6" spans="1:10" x14ac:dyDescent="0.2">
      <c r="B6" s="12"/>
      <c r="C6" s="12"/>
      <c r="D6" s="12"/>
      <c r="E6" s="12" t="s">
        <v>18</v>
      </c>
      <c r="F6" s="13"/>
      <c r="G6" s="13"/>
      <c r="H6" s="26">
        <v>39655.120000000003</v>
      </c>
      <c r="I6" s="1"/>
      <c r="J6" s="1"/>
    </row>
    <row r="7" spans="1:10" ht="16" thickBot="1" x14ac:dyDescent="0.25">
      <c r="B7" s="12"/>
      <c r="C7" s="12"/>
      <c r="D7" s="12"/>
      <c r="E7" s="12"/>
      <c r="F7" s="13"/>
      <c r="G7" s="13"/>
      <c r="H7" s="13"/>
    </row>
    <row r="8" spans="1:10" ht="17" thickTop="1" thickBot="1" x14ac:dyDescent="0.25">
      <c r="B8" s="15"/>
      <c r="C8" s="15"/>
      <c r="D8" s="15"/>
      <c r="E8" s="15"/>
      <c r="F8" s="9" t="s">
        <v>0</v>
      </c>
      <c r="G8" s="10"/>
      <c r="H8" s="9" t="s">
        <v>1</v>
      </c>
    </row>
    <row r="9" spans="1:10" ht="16" thickTop="1" x14ac:dyDescent="0.2">
      <c r="B9" s="12"/>
      <c r="C9" s="12"/>
      <c r="D9" s="12"/>
      <c r="E9" s="12"/>
      <c r="F9" s="13"/>
      <c r="G9" s="13"/>
      <c r="H9" s="13"/>
    </row>
    <row r="10" spans="1:10" x14ac:dyDescent="0.2">
      <c r="A10" s="1"/>
      <c r="B10" s="1"/>
      <c r="C10" s="1" t="s">
        <v>2</v>
      </c>
      <c r="D10" s="1"/>
      <c r="E10" s="1"/>
      <c r="F10" s="2"/>
      <c r="G10" s="3"/>
      <c r="H10" s="2"/>
    </row>
    <row r="11" spans="1:10" x14ac:dyDescent="0.2">
      <c r="A11" s="1"/>
      <c r="B11" s="1"/>
      <c r="C11" s="1"/>
      <c r="D11" s="1" t="s">
        <v>16</v>
      </c>
      <c r="F11" s="2">
        <v>6512.53</v>
      </c>
      <c r="G11" s="3"/>
      <c r="H11" s="4">
        <f>31126.55+0.07</f>
        <v>31126.62</v>
      </c>
    </row>
    <row r="12" spans="1:10" x14ac:dyDescent="0.2">
      <c r="A12" s="1"/>
      <c r="B12" s="1"/>
      <c r="C12" s="1"/>
      <c r="D12" s="1" t="s">
        <v>20</v>
      </c>
      <c r="F12" s="4">
        <v>570</v>
      </c>
      <c r="G12" s="3"/>
      <c r="H12" s="4">
        <v>4683.53</v>
      </c>
    </row>
    <row r="13" spans="1:10" ht="16" thickBot="1" x14ac:dyDescent="0.25">
      <c r="A13" s="1"/>
      <c r="B13" s="1"/>
      <c r="C13" s="1"/>
      <c r="D13" s="1" t="s">
        <v>31</v>
      </c>
      <c r="F13" s="4">
        <v>0</v>
      </c>
      <c r="G13" s="3"/>
      <c r="H13" s="4">
        <v>0</v>
      </c>
    </row>
    <row r="14" spans="1:10" ht="16" thickBot="1" x14ac:dyDescent="0.25">
      <c r="A14" s="1"/>
      <c r="B14" s="1"/>
      <c r="C14" s="1"/>
      <c r="D14" s="1" t="s">
        <v>14</v>
      </c>
      <c r="E14" s="1"/>
      <c r="F14" s="6">
        <f>SUM(F11:F13)</f>
        <v>7082.53</v>
      </c>
      <c r="G14" s="3"/>
      <c r="H14" s="6">
        <f>SUM(H11:H13)</f>
        <v>35810.15</v>
      </c>
    </row>
    <row r="15" spans="1:10" ht="16" thickBot="1" x14ac:dyDescent="0.25">
      <c r="A15" s="1"/>
      <c r="B15" s="1"/>
      <c r="C15" s="1" t="s">
        <v>3</v>
      </c>
      <c r="D15" s="1"/>
      <c r="E15" s="1"/>
      <c r="F15" s="5">
        <f>ROUND(F10+F14,5)</f>
        <v>7082.53</v>
      </c>
      <c r="G15" s="3"/>
      <c r="H15" s="5">
        <f>ROUND(H10+H14,5)</f>
        <v>35810.15</v>
      </c>
    </row>
    <row r="16" spans="1:10" x14ac:dyDescent="0.2">
      <c r="A16" s="1"/>
      <c r="B16" s="1" t="s">
        <v>4</v>
      </c>
      <c r="C16" s="1"/>
      <c r="D16" s="1"/>
      <c r="E16" s="1"/>
      <c r="F16" s="2">
        <f>F15</f>
        <v>7082.53</v>
      </c>
      <c r="G16" s="3"/>
      <c r="H16" s="2">
        <f>H15</f>
        <v>35810.15</v>
      </c>
    </row>
    <row r="17" spans="1:10" x14ac:dyDescent="0.2">
      <c r="A17" s="1"/>
      <c r="B17" s="1" t="s">
        <v>33</v>
      </c>
      <c r="E17" s="1"/>
      <c r="F17" s="2"/>
      <c r="G17" s="3"/>
      <c r="H17" s="2"/>
      <c r="I17" s="8"/>
      <c r="J17" s="8"/>
    </row>
    <row r="18" spans="1:10" x14ac:dyDescent="0.2">
      <c r="A18" s="1"/>
      <c r="B18" s="1"/>
      <c r="C18" s="1" t="s">
        <v>15</v>
      </c>
      <c r="F18" s="4">
        <v>359.75</v>
      </c>
      <c r="G18" s="4"/>
      <c r="H18" s="27">
        <v>2149.4299999999998</v>
      </c>
      <c r="I18" s="8"/>
      <c r="J18" s="8"/>
    </row>
    <row r="19" spans="1:10" x14ac:dyDescent="0.2">
      <c r="A19" s="1"/>
      <c r="B19" s="1"/>
      <c r="C19" s="1" t="s">
        <v>38</v>
      </c>
      <c r="F19" s="4">
        <v>0</v>
      </c>
      <c r="G19" s="4"/>
      <c r="H19" s="27">
        <v>735</v>
      </c>
      <c r="I19" s="8"/>
      <c r="J19" s="8"/>
    </row>
    <row r="20" spans="1:10" x14ac:dyDescent="0.2">
      <c r="A20" s="1"/>
      <c r="B20" s="1"/>
      <c r="C20" s="1" t="s">
        <v>16</v>
      </c>
      <c r="F20" s="4">
        <v>57</v>
      </c>
      <c r="G20" s="4"/>
      <c r="H20" s="27">
        <v>335.48</v>
      </c>
      <c r="I20" s="8"/>
      <c r="J20" s="8"/>
    </row>
    <row r="21" spans="1:10" x14ac:dyDescent="0.2">
      <c r="A21" s="1"/>
      <c r="B21" s="1"/>
      <c r="C21" s="1" t="s">
        <v>45</v>
      </c>
      <c r="F21" s="4">
        <v>0</v>
      </c>
      <c r="G21" s="4"/>
      <c r="H21" s="27">
        <v>10</v>
      </c>
      <c r="I21" s="8"/>
      <c r="J21" s="8"/>
    </row>
    <row r="22" spans="1:10" x14ac:dyDescent="0.2">
      <c r="A22" s="1"/>
      <c r="B22" s="1"/>
      <c r="C22" s="1" t="s">
        <v>21</v>
      </c>
      <c r="F22" s="4">
        <v>0</v>
      </c>
      <c r="G22" s="4"/>
      <c r="H22" s="27">
        <f>+January!F21+February!F20+F22</f>
        <v>13.08</v>
      </c>
      <c r="I22" s="8"/>
      <c r="J22" s="8"/>
    </row>
    <row r="23" spans="1:10" x14ac:dyDescent="0.2">
      <c r="A23" s="1"/>
      <c r="B23" s="1"/>
      <c r="C23" s="1" t="s">
        <v>46</v>
      </c>
      <c r="F23" s="4">
        <v>122.5</v>
      </c>
      <c r="G23" s="4"/>
      <c r="H23" s="27">
        <v>3636.21</v>
      </c>
      <c r="I23" s="8"/>
      <c r="J23" s="8"/>
    </row>
    <row r="24" spans="1:10" x14ac:dyDescent="0.2">
      <c r="A24" s="1"/>
      <c r="B24" s="1"/>
      <c r="C24" s="1" t="s">
        <v>22</v>
      </c>
      <c r="F24" s="4">
        <v>0</v>
      </c>
      <c r="G24" s="4"/>
      <c r="H24" s="27">
        <f>+January!F22+February!F22+F24</f>
        <v>10</v>
      </c>
      <c r="I24" s="8"/>
      <c r="J24" s="8"/>
    </row>
    <row r="25" spans="1:10" x14ac:dyDescent="0.2">
      <c r="A25" s="1"/>
      <c r="B25" s="1"/>
      <c r="C25" s="1" t="s">
        <v>23</v>
      </c>
      <c r="F25" s="4">
        <v>2207.15</v>
      </c>
      <c r="G25" s="4"/>
      <c r="H25" s="27">
        <v>8033.58</v>
      </c>
      <c r="I25" s="8"/>
      <c r="J25" s="8"/>
    </row>
    <row r="26" spans="1:10" x14ac:dyDescent="0.2">
      <c r="A26" s="1"/>
      <c r="B26" s="1"/>
      <c r="C26" s="1" t="s">
        <v>43</v>
      </c>
      <c r="F26" s="19">
        <v>-107.1</v>
      </c>
      <c r="G26" s="20"/>
      <c r="H26" s="28">
        <v>-510.7</v>
      </c>
    </row>
    <row r="27" spans="1:10" x14ac:dyDescent="0.2">
      <c r="A27" s="1"/>
      <c r="B27" s="1"/>
      <c r="C27" s="1" t="s">
        <v>25</v>
      </c>
      <c r="F27" s="19">
        <v>53.22</v>
      </c>
      <c r="G27" s="19"/>
      <c r="H27" s="28">
        <v>815.02</v>
      </c>
      <c r="I27" s="8"/>
      <c r="J27" s="8"/>
    </row>
    <row r="28" spans="1:10" x14ac:dyDescent="0.2">
      <c r="A28" s="1"/>
      <c r="B28" s="1"/>
      <c r="C28" s="1" t="s">
        <v>11</v>
      </c>
      <c r="F28" s="4">
        <v>0</v>
      </c>
      <c r="G28" s="4"/>
      <c r="H28" s="27">
        <v>677.58</v>
      </c>
      <c r="I28" s="8"/>
      <c r="J28" s="8"/>
    </row>
    <row r="29" spans="1:10" x14ac:dyDescent="0.2">
      <c r="A29" s="1"/>
      <c r="B29" s="1" t="s">
        <v>41</v>
      </c>
      <c r="C29" s="1" t="s">
        <v>42</v>
      </c>
      <c r="F29" s="4">
        <v>3700</v>
      </c>
      <c r="G29" s="4"/>
      <c r="H29" s="27">
        <v>4320</v>
      </c>
      <c r="I29" s="8"/>
      <c r="J29" s="8"/>
    </row>
    <row r="30" spans="1:10" x14ac:dyDescent="0.2">
      <c r="A30" s="1"/>
      <c r="B30" s="1"/>
      <c r="C30" s="1" t="s">
        <v>26</v>
      </c>
      <c r="F30" s="4">
        <v>385.26</v>
      </c>
      <c r="G30" s="4"/>
      <c r="H30" s="27">
        <v>1691.2</v>
      </c>
      <c r="I30" s="8"/>
      <c r="J30" s="8"/>
    </row>
    <row r="31" spans="1:10" x14ac:dyDescent="0.2">
      <c r="A31" s="1"/>
      <c r="B31" s="1"/>
      <c r="C31" s="1" t="s">
        <v>27</v>
      </c>
      <c r="F31" s="4">
        <v>508.27</v>
      </c>
      <c r="G31" s="4"/>
      <c r="H31" s="27">
        <v>702.47</v>
      </c>
      <c r="I31" s="8"/>
      <c r="J31" s="8"/>
    </row>
    <row r="32" spans="1:10" x14ac:dyDescent="0.2">
      <c r="A32" s="1"/>
      <c r="B32" s="1"/>
      <c r="C32" s="1" t="s">
        <v>28</v>
      </c>
      <c r="F32" s="4">
        <v>1377.06</v>
      </c>
      <c r="G32" s="4"/>
      <c r="H32" s="27">
        <v>3054.91</v>
      </c>
      <c r="I32" s="8"/>
      <c r="J32" s="8"/>
    </row>
    <row r="33" spans="1:10" x14ac:dyDescent="0.2">
      <c r="A33" s="1"/>
      <c r="B33" s="1"/>
      <c r="C33" s="1" t="s">
        <v>30</v>
      </c>
      <c r="F33" s="4"/>
      <c r="G33" s="4"/>
      <c r="H33" s="27">
        <v>12192.16</v>
      </c>
      <c r="I33" s="8"/>
      <c r="J33" s="8"/>
    </row>
    <row r="34" spans="1:10" x14ac:dyDescent="0.2">
      <c r="A34" s="1"/>
      <c r="B34" s="1"/>
      <c r="C34" s="1" t="s">
        <v>32</v>
      </c>
      <c r="F34" s="4">
        <v>0</v>
      </c>
      <c r="G34" s="4"/>
      <c r="H34" s="27">
        <v>175</v>
      </c>
      <c r="I34" s="8"/>
      <c r="J34" s="8"/>
    </row>
    <row r="35" spans="1:10" ht="16" thickBot="1" x14ac:dyDescent="0.25">
      <c r="A35" s="1"/>
      <c r="B35" s="1"/>
      <c r="C35" s="1" t="s">
        <v>7</v>
      </c>
      <c r="E35" s="1"/>
      <c r="F35" s="2">
        <f>SUM(F18:F34)</f>
        <v>8663.11</v>
      </c>
      <c r="G35" s="3"/>
      <c r="H35" s="2">
        <f>SUM(H18:H34)</f>
        <v>38040.42</v>
      </c>
    </row>
    <row r="36" spans="1:10" ht="16" thickBot="1" x14ac:dyDescent="0.25">
      <c r="A36" s="1"/>
      <c r="B36" s="1"/>
      <c r="C36" s="1" t="s">
        <v>8</v>
      </c>
      <c r="D36" s="1"/>
      <c r="E36" s="1"/>
      <c r="F36" s="6">
        <f>SUM(F18:F34)</f>
        <v>8663.11</v>
      </c>
      <c r="G36" s="3"/>
      <c r="H36" s="6">
        <f>SUM(H18:H34)</f>
        <v>38040.42</v>
      </c>
    </row>
    <row r="37" spans="1:10" ht="16" thickBot="1" x14ac:dyDescent="0.25">
      <c r="B37" s="1" t="s">
        <v>35</v>
      </c>
      <c r="C37" s="1"/>
      <c r="D37" s="1"/>
      <c r="E37" s="1"/>
      <c r="F37" s="23">
        <f>+F16-F35</f>
        <v>-1580.5800000000008</v>
      </c>
      <c r="G37" s="1"/>
      <c r="H37" s="21">
        <f>ROUND(H16-H36,5)</f>
        <v>-2230.27</v>
      </c>
    </row>
    <row r="38" spans="1:10" ht="16" thickTop="1" x14ac:dyDescent="0.2">
      <c r="C38" s="1"/>
    </row>
    <row r="39" spans="1:10" x14ac:dyDescent="0.2">
      <c r="F39" s="24"/>
    </row>
    <row r="40" spans="1:10" x14ac:dyDescent="0.2">
      <c r="E40" s="1" t="s">
        <v>10</v>
      </c>
      <c r="F40" s="1"/>
      <c r="G40" s="1"/>
      <c r="H40" s="17">
        <f>+H6+F37</f>
        <v>38074.54</v>
      </c>
    </row>
  </sheetData>
  <mergeCells count="2">
    <mergeCell ref="B1:J2"/>
    <mergeCell ref="B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Alert</vt:lpstr>
      <vt:lpstr>January</vt:lpstr>
      <vt:lpstr>February</vt:lpstr>
      <vt:lpstr>March</vt:lpstr>
      <vt:lpstr>April</vt:lpstr>
      <vt:lpstr>May</vt:lpstr>
      <vt:lpstr>June</vt:lpstr>
      <vt:lpstr>July</vt:lpstr>
      <vt:lpstr>Sheet2</vt:lpstr>
      <vt:lpstr>Sheet3</vt:lpstr>
      <vt:lpstr>January!Print_Titles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Nadeen</dc:creator>
  <cp:keywords/>
  <dc:description/>
  <cp:lastModifiedBy>Microsoft Office User</cp:lastModifiedBy>
  <cp:revision/>
  <dcterms:created xsi:type="dcterms:W3CDTF">2011-02-25T18:40:21Z</dcterms:created>
  <dcterms:modified xsi:type="dcterms:W3CDTF">2022-08-12T17:59:29Z</dcterms:modified>
  <cp:category/>
  <cp:contentStatus/>
</cp:coreProperties>
</file>